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<sst xmlns="http://schemas.openxmlformats.org/spreadsheetml/2006/main" count="156" uniqueCount="96">
  <si>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</si>
  <si>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</si>
  <si>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</si>
  <si>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</si>
  <si>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</si>
  <si>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</si>
  <si>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</si>
  <si>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</si>
  <si>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</si>
  <si>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</si>
  <si>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</si>
  <si>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</si>
  <si>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</si>
  <si>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</si>
  <si>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</si>
  <si>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</si>
  <si>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</si>
  <si>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</si>
  <si>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</si>
  <si>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</si>
  <si>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</si>
  <si>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</si>
  <si>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</si>
  <si>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</si>
  <si>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</si>
  <si>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</si>
  <si>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</si>
  <si>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</si>
  <si>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</si>
  <si>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</si>
  <si>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</si>
  <si>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</si>
  <si>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</si>
  <si>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</si>
  <si>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</si>
  <si>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</si>
  <si>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</si>
  <si>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</si>
  <si>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</si>
  <si>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</si>
  <si>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</si>
  <si>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</si>
  <si>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</si>
  <si>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</si>
  <si>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</si>
  <si>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</si>
  <si>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</si>
  <si>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</si>
  <si>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</si>
  <si>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</si>
  <si>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</si>
  <si>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</si>
  <si>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</si>
  <si>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</si>
  <si>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Жилой район  Ломоносовский территориальный округ </t>
  </si>
  <si>
    <t>ул. Володарского д.81</t>
  </si>
  <si>
    <t>ул. Володарского д.82</t>
  </si>
  <si>
    <t>ул. Володарского д.83 кор.11</t>
  </si>
  <si>
    <t>ул. Володарского д.85</t>
  </si>
  <si>
    <t>ул. Выучейского д.84</t>
  </si>
  <si>
    <t>ул. Выучейского д.86</t>
  </si>
  <si>
    <t>ул. Выучейского д.92</t>
  </si>
  <si>
    <t>пр. Новгородский д.8 кор.1</t>
  </si>
  <si>
    <t>ул. Серафимовича д.54</t>
  </si>
  <si>
    <t>ул. Суфтина 1-проезд д.12</t>
  </si>
  <si>
    <t>ул. Суфтина 1-проезд д.32</t>
  </si>
  <si>
    <t>ул. Суфтина д.2</t>
  </si>
  <si>
    <t>ул. Суфтина д.7</t>
  </si>
  <si>
    <t>ул. Суфтина д.8</t>
  </si>
  <si>
    <t>ул. Урицкого д.29</t>
  </si>
  <si>
    <t>ул. Шабалина д.17</t>
  </si>
  <si>
    <t>ул. Шабалина д.21</t>
  </si>
  <si>
    <t>пр. Обводный Канал д.26 кор.2</t>
  </si>
  <si>
    <t>пр. Обводный Канал д.26 кор.3</t>
  </si>
  <si>
    <t>пр. Советских Космонавтов д.46</t>
  </si>
  <si>
    <t>ул. Выучейского д.58</t>
  </si>
  <si>
    <t>ул. Выучейского д.62</t>
  </si>
  <si>
    <t>пр. московский д.11</t>
  </si>
  <si>
    <t>пр. московский д.21</t>
  </si>
  <si>
    <t>пр. московский д.5</t>
  </si>
  <si>
    <t>пр. московский д.7</t>
  </si>
  <si>
    <t>пр. московский д.9</t>
  </si>
  <si>
    <t>пр. Обводный канал д.15 кор.1</t>
  </si>
  <si>
    <t>пр. Обводный канал д.15 кор.3</t>
  </si>
  <si>
    <t>ул. П. Усова д.3</t>
  </si>
  <si>
    <t>ул. П. Усова д.39</t>
  </si>
  <si>
    <t>ул. П. Усова д.5 кор.1</t>
  </si>
  <si>
    <t>деревянные  жилые дома благоустроенные без газоснабжения</t>
  </si>
  <si>
    <t>пр. Чумбарова-Лучинского д.23</t>
  </si>
  <si>
    <t>пр. Чумбарова-Лучинского д.50</t>
  </si>
  <si>
    <t>ул. Шабалина д.23 кор.1</t>
  </si>
  <si>
    <t>ул. Шабалина д.25</t>
  </si>
  <si>
    <t>к Извещению о проведении</t>
  </si>
  <si>
    <t>открытого конкурса</t>
  </si>
  <si>
    <t>Приложение №2</t>
  </si>
  <si>
    <t>Лот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</si>
</sst>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0"/>
  <sheetViews>
    <sheetView tabSelected="1" view="pageBreakPreview" zoomScaleSheetLayoutView="100" zoomScalePageLayoutView="0" workbookViewId="0" topLeftCell="A1">
      <pane xSplit="6" ySplit="9" topLeftCell="AW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Z38" sqref="AZ38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21.00390625" style="1" customWidth="1"/>
    <col min="8" max="8" width="0.12890625" style="1" customWidth="1"/>
    <col min="9" max="9" width="5.75390625" style="18" customWidth="1"/>
    <col min="10" max="14" width="9.25390625" style="18" customWidth="1"/>
    <col min="15" max="15" width="10.875" style="18" customWidth="1"/>
    <col min="16" max="29" width="9.875" style="18" customWidth="1"/>
    <col min="30" max="30" width="21.00390625" style="18" customWidth="1"/>
    <col min="31" max="31" width="6.75390625" style="18" hidden="1" customWidth="1"/>
    <col min="32" max="32" width="5.75390625" style="18" customWidth="1"/>
    <col min="33" max="44" width="6.75390625" style="18" customWidth="1"/>
    <col min="45" max="45" width="21.00390625" style="18" customWidth="1"/>
    <col min="46" max="46" width="5.75390625" style="18" customWidth="1"/>
    <col min="47" max="47" width="9.25390625" style="18" customWidth="1"/>
    <col min="48" max="50" width="8.875" style="18" bestFit="1" customWidth="1"/>
    <col min="51" max="101" width="9.125" style="1" customWidth="1"/>
  </cols>
  <sheetData>
    <row r="1" spans="1:50" ht="16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/>
      <c r="K1" s="57"/>
      <c r="L1"/>
      <c r="M1" t="s">
        <v>94</v>
      </c>
      <c r="N1"/>
      <c r="O1" s="57"/>
      <c r="P1"/>
      <c r="Q1"/>
      <c r="R1"/>
      <c r="S1" s="57"/>
      <c r="T1"/>
      <c r="U1"/>
      <c r="V1" s="57"/>
      <c r="W1"/>
      <c r="X1"/>
      <c r="Y1"/>
      <c r="Z1" s="57"/>
      <c r="AA1"/>
      <c r="AB1"/>
      <c r="AC1"/>
      <c r="AD1"/>
      <c r="AE1" s="57"/>
      <c r="AF1"/>
      <c r="AG1"/>
      <c r="AH1" s="57"/>
      <c r="AI1"/>
      <c r="AJ1"/>
      <c r="AK1"/>
      <c r="AL1" s="57"/>
      <c r="AM1"/>
      <c r="AN1"/>
      <c r="AO1" s="57"/>
      <c r="AP1"/>
      <c r="AQ1" s="57"/>
      <c r="AR1"/>
      <c r="AS1"/>
      <c r="AT1"/>
      <c r="AU1" s="57"/>
      <c r="AV1"/>
      <c r="AW1"/>
      <c r="AX1"/>
    </row>
    <row r="2" spans="1:50" ht="16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/>
      <c r="K2" s="57"/>
      <c r="L2"/>
      <c r="M2" t="s">
        <v>92</v>
      </c>
      <c r="N2"/>
      <c r="O2" s="57"/>
      <c r="P2"/>
      <c r="Q2"/>
      <c r="R2"/>
      <c r="S2" s="57"/>
      <c r="T2"/>
      <c r="U2"/>
      <c r="V2" s="57"/>
      <c r="W2"/>
      <c r="X2"/>
      <c r="Y2"/>
      <c r="Z2" s="57"/>
      <c r="AA2"/>
      <c r="AB2"/>
      <c r="AC2"/>
      <c r="AD2"/>
      <c r="AE2" s="57"/>
      <c r="AF2"/>
      <c r="AG2"/>
      <c r="AH2" s="57"/>
      <c r="AI2"/>
      <c r="AJ2"/>
      <c r="AK2"/>
      <c r="AL2" s="57"/>
      <c r="AM2"/>
      <c r="AN2"/>
      <c r="AO2" s="57"/>
      <c r="AP2"/>
      <c r="AQ2" s="57"/>
      <c r="AR2"/>
      <c r="AS2"/>
      <c r="AT2"/>
      <c r="AU2" s="57"/>
      <c r="AV2"/>
      <c r="AW2"/>
      <c r="AX2"/>
    </row>
    <row r="3" spans="1:50" ht="16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/>
      <c r="K3" s="57"/>
      <c r="L3"/>
      <c r="M3" t="s">
        <v>93</v>
      </c>
      <c r="N3"/>
      <c r="O3" s="57"/>
      <c r="P3"/>
      <c r="Q3"/>
      <c r="R3"/>
      <c r="S3" s="57"/>
      <c r="T3"/>
      <c r="U3"/>
      <c r="V3" s="57"/>
      <c r="W3"/>
      <c r="X3"/>
      <c r="Y3"/>
      <c r="Z3" s="57"/>
      <c r="AA3"/>
      <c r="AB3"/>
      <c r="AC3"/>
      <c r="AD3"/>
      <c r="AE3" s="57"/>
      <c r="AF3"/>
      <c r="AG3"/>
      <c r="AH3" s="57"/>
      <c r="AI3"/>
      <c r="AJ3"/>
      <c r="AK3"/>
      <c r="AL3" s="57"/>
      <c r="AM3"/>
      <c r="AN3"/>
      <c r="AO3" s="57"/>
      <c r="AP3"/>
      <c r="AQ3" s="57"/>
      <c r="AR3"/>
      <c r="AS3"/>
      <c r="AT3"/>
      <c r="AU3" s="57"/>
      <c r="AV3"/>
      <c r="AW3"/>
      <c r="AX3"/>
    </row>
    <row r="4" spans="1:50" ht="16.5" customHeight="1">
      <c r="A4" s="67" t="s">
        <v>28</v>
      </c>
      <c r="B4" s="67"/>
      <c r="C4" s="67"/>
      <c r="D4" s="67"/>
      <c r="E4" s="67"/>
      <c r="F4" s="67"/>
      <c r="G4" s="67"/>
      <c r="H4" s="67"/>
      <c r="I4" s="67"/>
      <c r="J4"/>
      <c r="K4" s="57"/>
      <c r="L4"/>
      <c r="M4"/>
      <c r="N4"/>
      <c r="O4" s="57"/>
      <c r="P4"/>
      <c r="Q4"/>
      <c r="R4"/>
      <c r="S4" s="57"/>
      <c r="T4"/>
      <c r="U4"/>
      <c r="V4" s="57"/>
      <c r="W4"/>
      <c r="X4"/>
      <c r="Y4"/>
      <c r="Z4" s="57"/>
      <c r="AA4"/>
      <c r="AB4"/>
      <c r="AC4"/>
      <c r="AD4"/>
      <c r="AE4" s="57"/>
      <c r="AF4"/>
      <c r="AG4"/>
      <c r="AH4" s="57"/>
      <c r="AI4"/>
      <c r="AJ4"/>
      <c r="AK4"/>
      <c r="AL4" s="57"/>
      <c r="AM4"/>
      <c r="AN4"/>
      <c r="AO4" s="57"/>
      <c r="AP4"/>
      <c r="AQ4" s="57"/>
      <c r="AR4"/>
      <c r="AS4"/>
      <c r="AT4"/>
      <c r="AU4" s="57"/>
      <c r="AV4"/>
      <c r="AW4"/>
      <c r="AX4"/>
    </row>
    <row r="5" spans="1:50" ht="16.5" customHeight="1">
      <c r="A5" s="2"/>
      <c r="B5" s="2"/>
      <c r="C5" s="2"/>
      <c r="D5" s="2"/>
      <c r="E5" s="2"/>
      <c r="F5" s="2"/>
      <c r="G5" s="2"/>
      <c r="H5" s="2"/>
      <c r="I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V5" s="19"/>
      <c r="AW5" s="19"/>
      <c r="AX5" s="19"/>
    </row>
    <row r="6" spans="1:2" ht="12.75">
      <c r="A6" s="3" t="s">
        <v>95</v>
      </c>
      <c r="B6" s="3" t="s">
        <v>54</v>
      </c>
    </row>
    <row r="7" spans="1:50" ht="18" customHeight="1">
      <c r="A7" s="64" t="s">
        <v>3</v>
      </c>
      <c r="B7" s="64"/>
      <c r="C7" s="64"/>
      <c r="D7" s="64"/>
      <c r="E7" s="64"/>
      <c r="F7" s="64"/>
      <c r="G7" s="62" t="s">
        <v>27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</row>
    <row r="8" spans="1:105" s="43" customFormat="1" ht="35.25" customHeight="1">
      <c r="A8" s="64"/>
      <c r="B8" s="64"/>
      <c r="C8" s="64"/>
      <c r="D8" s="64"/>
      <c r="E8" s="64"/>
      <c r="F8" s="65"/>
      <c r="G8" s="58" t="s">
        <v>48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8" t="s">
        <v>42</v>
      </c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 t="s">
        <v>87</v>
      </c>
      <c r="AT8" s="59"/>
      <c r="AU8" s="59"/>
      <c r="AV8" s="59"/>
      <c r="AW8" s="59"/>
      <c r="AX8" s="60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0" s="5" customFormat="1" ht="67.5">
      <c r="A9" s="64"/>
      <c r="B9" s="64"/>
      <c r="C9" s="64"/>
      <c r="D9" s="64"/>
      <c r="E9" s="64"/>
      <c r="F9" s="64"/>
      <c r="G9" s="31" t="s">
        <v>4</v>
      </c>
      <c r="H9" s="32" t="s">
        <v>5</v>
      </c>
      <c r="I9" s="32" t="s">
        <v>6</v>
      </c>
      <c r="J9" s="44" t="s">
        <v>55</v>
      </c>
      <c r="K9" s="44" t="s">
        <v>56</v>
      </c>
      <c r="L9" s="44" t="s">
        <v>57</v>
      </c>
      <c r="M9" s="44" t="s">
        <v>58</v>
      </c>
      <c r="N9" s="44" t="s">
        <v>59</v>
      </c>
      <c r="O9" s="44" t="s">
        <v>60</v>
      </c>
      <c r="P9" s="44" t="s">
        <v>61</v>
      </c>
      <c r="Q9" s="44" t="s">
        <v>62</v>
      </c>
      <c r="R9" s="44" t="s">
        <v>63</v>
      </c>
      <c r="S9" s="44" t="s">
        <v>64</v>
      </c>
      <c r="T9" s="44" t="s">
        <v>65</v>
      </c>
      <c r="U9" s="44" t="s">
        <v>66</v>
      </c>
      <c r="V9" s="44" t="s">
        <v>67</v>
      </c>
      <c r="W9" s="44" t="s">
        <v>68</v>
      </c>
      <c r="X9" s="44" t="s">
        <v>69</v>
      </c>
      <c r="Y9" s="44" t="s">
        <v>70</v>
      </c>
      <c r="Z9" s="44" t="s">
        <v>71</v>
      </c>
      <c r="AA9" s="44" t="s">
        <v>72</v>
      </c>
      <c r="AB9" s="44" t="s">
        <v>73</v>
      </c>
      <c r="AC9" s="44" t="s">
        <v>74</v>
      </c>
      <c r="AD9" s="31" t="s">
        <v>4</v>
      </c>
      <c r="AE9" s="32" t="s">
        <v>5</v>
      </c>
      <c r="AF9" s="32" t="s">
        <v>6</v>
      </c>
      <c r="AG9" s="32" t="s">
        <v>75</v>
      </c>
      <c r="AH9" s="32" t="s">
        <v>76</v>
      </c>
      <c r="AI9" s="32" t="s">
        <v>77</v>
      </c>
      <c r="AJ9" s="32" t="s">
        <v>78</v>
      </c>
      <c r="AK9" s="32" t="s">
        <v>79</v>
      </c>
      <c r="AL9" s="32" t="s">
        <v>80</v>
      </c>
      <c r="AM9" s="32" t="s">
        <v>81</v>
      </c>
      <c r="AN9" s="32" t="s">
        <v>82</v>
      </c>
      <c r="AO9" s="32" t="s">
        <v>83</v>
      </c>
      <c r="AP9" s="32" t="s">
        <v>84</v>
      </c>
      <c r="AQ9" s="32" t="s">
        <v>85</v>
      </c>
      <c r="AR9" s="32" t="s">
        <v>86</v>
      </c>
      <c r="AS9" s="31" t="s">
        <v>4</v>
      </c>
      <c r="AT9" s="32" t="s">
        <v>6</v>
      </c>
      <c r="AU9" s="32" t="s">
        <v>88</v>
      </c>
      <c r="AV9" s="32" t="s">
        <v>89</v>
      </c>
      <c r="AW9" s="32" t="s">
        <v>90</v>
      </c>
      <c r="AX9" s="32" t="s">
        <v>91</v>
      </c>
    </row>
    <row r="10" spans="1:105" ht="12.75">
      <c r="A10" s="66" t="s">
        <v>7</v>
      </c>
      <c r="B10" s="66"/>
      <c r="C10" s="66"/>
      <c r="D10" s="66"/>
      <c r="E10" s="66"/>
      <c r="F10" s="66"/>
      <c r="G10" s="7"/>
      <c r="H10" s="8">
        <f aca="true" t="shared" si="0" ref="H10:O10">SUM(H11:H14)</f>
        <v>0</v>
      </c>
      <c r="I10" s="33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aca="true" t="shared" si="1" ref="P10:V10"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aca="true" t="shared" si="2" ref="W10:AC10">SUM(W11:W14)</f>
        <v>0</v>
      </c>
      <c r="X10" s="21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7"/>
      <c r="AE10" s="20">
        <f>SUM(AE11:AE14)</f>
        <v>0</v>
      </c>
      <c r="AF10" s="38">
        <f aca="true" t="shared" si="3" ref="AF10:AR10">SUM(AF11:AF14)</f>
        <v>0</v>
      </c>
      <c r="AG10" s="52">
        <f t="shared" si="3"/>
        <v>0</v>
      </c>
      <c r="AH10" s="46">
        <f t="shared" si="3"/>
        <v>0</v>
      </c>
      <c r="AI10" s="46">
        <f t="shared" si="3"/>
        <v>0</v>
      </c>
      <c r="AJ10" s="46">
        <f t="shared" si="3"/>
        <v>0</v>
      </c>
      <c r="AK10" s="46">
        <f t="shared" si="3"/>
        <v>0</v>
      </c>
      <c r="AL10" s="46">
        <f t="shared" si="3"/>
        <v>0</v>
      </c>
      <c r="AM10" s="46">
        <f t="shared" si="3"/>
        <v>0</v>
      </c>
      <c r="AN10" s="46">
        <f t="shared" si="3"/>
        <v>0</v>
      </c>
      <c r="AO10" s="46">
        <f t="shared" si="3"/>
        <v>0</v>
      </c>
      <c r="AP10" s="46">
        <f t="shared" si="3"/>
        <v>0</v>
      </c>
      <c r="AQ10" s="46">
        <f t="shared" si="3"/>
        <v>0</v>
      </c>
      <c r="AR10" s="46">
        <f t="shared" si="3"/>
        <v>0</v>
      </c>
      <c r="AS10" s="7"/>
      <c r="AT10" s="38">
        <f>SUM(AT11:AT14)</f>
        <v>0</v>
      </c>
      <c r="AU10" s="21">
        <f>SUM(AU11:AU14)</f>
        <v>0</v>
      </c>
      <c r="AV10" s="21">
        <f>SUM(AV11:AV14)</f>
        <v>0</v>
      </c>
      <c r="AW10" s="21">
        <f>SUM(AW11:AW14)</f>
        <v>0</v>
      </c>
      <c r="AX10" s="21">
        <f>SUM(AX11:AX14)</f>
        <v>0</v>
      </c>
      <c r="CX10" s="1"/>
      <c r="CY10" s="1"/>
      <c r="CZ10" s="1"/>
      <c r="DA10" s="1"/>
    </row>
    <row r="11" spans="1:105" ht="12.75">
      <c r="A11" s="61" t="s">
        <v>8</v>
      </c>
      <c r="B11" s="61"/>
      <c r="C11" s="61"/>
      <c r="D11" s="61"/>
      <c r="E11" s="61"/>
      <c r="F11" s="61"/>
      <c r="G11" s="9" t="s">
        <v>9</v>
      </c>
      <c r="H11" s="10">
        <v>0</v>
      </c>
      <c r="I11" s="12">
        <v>0</v>
      </c>
      <c r="J11" s="23">
        <f aca="true" t="shared" si="4" ref="J11:O11">$H$40*$H$11/100*12*J39</f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aca="true" t="shared" si="5" ref="P11:V11">$H$40*$H$11/100*12*P39</f>
        <v>0</v>
      </c>
      <c r="Q11" s="23">
        <f t="shared" si="5"/>
        <v>0</v>
      </c>
      <c r="R11" s="23">
        <f t="shared" si="5"/>
        <v>0</v>
      </c>
      <c r="S11" s="23">
        <f t="shared" si="5"/>
        <v>0</v>
      </c>
      <c r="T11" s="23">
        <f t="shared" si="5"/>
        <v>0</v>
      </c>
      <c r="U11" s="23">
        <f t="shared" si="5"/>
        <v>0</v>
      </c>
      <c r="V11" s="23">
        <f t="shared" si="5"/>
        <v>0</v>
      </c>
      <c r="W11" s="23">
        <f aca="true" t="shared" si="6" ref="W11:AC11">$H$40*$H$11/100*12*W39</f>
        <v>0</v>
      </c>
      <c r="X11" s="23">
        <f t="shared" si="6"/>
        <v>0</v>
      </c>
      <c r="Y11" s="23">
        <f t="shared" si="6"/>
        <v>0</v>
      </c>
      <c r="Z11" s="23">
        <f t="shared" si="6"/>
        <v>0</v>
      </c>
      <c r="AA11" s="23">
        <f t="shared" si="6"/>
        <v>0</v>
      </c>
      <c r="AB11" s="23">
        <f t="shared" si="6"/>
        <v>0</v>
      </c>
      <c r="AC11" s="23">
        <f t="shared" si="6"/>
        <v>0</v>
      </c>
      <c r="AD11" s="9" t="s">
        <v>9</v>
      </c>
      <c r="AE11" s="22">
        <v>0</v>
      </c>
      <c r="AF11" s="39">
        <v>0</v>
      </c>
      <c r="AG11" s="53">
        <f>$H$40*$H$11/100*12*AG39</f>
        <v>0</v>
      </c>
      <c r="AH11" s="42">
        <f aca="true" t="shared" si="7" ref="AH11:AR11">$H$40*$H$11/100*12*AH39</f>
        <v>0</v>
      </c>
      <c r="AI11" s="42">
        <f t="shared" si="7"/>
        <v>0</v>
      </c>
      <c r="AJ11" s="42">
        <f t="shared" si="7"/>
        <v>0</v>
      </c>
      <c r="AK11" s="42">
        <f t="shared" si="7"/>
        <v>0</v>
      </c>
      <c r="AL11" s="42">
        <f t="shared" si="7"/>
        <v>0</v>
      </c>
      <c r="AM11" s="42">
        <f t="shared" si="7"/>
        <v>0</v>
      </c>
      <c r="AN11" s="42">
        <f t="shared" si="7"/>
        <v>0</v>
      </c>
      <c r="AO11" s="42">
        <f t="shared" si="7"/>
        <v>0</v>
      </c>
      <c r="AP11" s="42">
        <f t="shared" si="7"/>
        <v>0</v>
      </c>
      <c r="AQ11" s="42">
        <f t="shared" si="7"/>
        <v>0</v>
      </c>
      <c r="AR11" s="42">
        <f t="shared" si="7"/>
        <v>0</v>
      </c>
      <c r="AS11" s="9" t="s">
        <v>9</v>
      </c>
      <c r="AT11" s="39">
        <v>0</v>
      </c>
      <c r="AU11" s="23">
        <f>$H$40*$H$11/100*12*AU39</f>
        <v>0</v>
      </c>
      <c r="AV11" s="23">
        <f>$H$40*$H$11/100*12*AV39</f>
        <v>0</v>
      </c>
      <c r="AW11" s="23">
        <f>$H$40*$H$11/100*12*AW39</f>
        <v>0</v>
      </c>
      <c r="AX11" s="23">
        <f>$H$40*$H$11/100*12*AX39</f>
        <v>0</v>
      </c>
      <c r="CX11" s="1"/>
      <c r="CY11" s="1"/>
      <c r="CZ11" s="1"/>
      <c r="DA11" s="1"/>
    </row>
    <row r="12" spans="1:105" ht="12.75">
      <c r="A12" s="61" t="s">
        <v>10</v>
      </c>
      <c r="B12" s="61"/>
      <c r="C12" s="61"/>
      <c r="D12" s="61"/>
      <c r="E12" s="61"/>
      <c r="F12" s="61"/>
      <c r="G12" s="9" t="s">
        <v>9</v>
      </c>
      <c r="H12" s="10">
        <v>0</v>
      </c>
      <c r="I12" s="12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9" t="s">
        <v>9</v>
      </c>
      <c r="AE12" s="22">
        <v>0</v>
      </c>
      <c r="AF12" s="39">
        <v>0</v>
      </c>
      <c r="AG12" s="53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9" t="s">
        <v>9</v>
      </c>
      <c r="AT12" s="39">
        <v>0</v>
      </c>
      <c r="AU12" s="23">
        <v>0</v>
      </c>
      <c r="AV12" s="23">
        <v>0</v>
      </c>
      <c r="AW12" s="23">
        <v>0</v>
      </c>
      <c r="AX12" s="23">
        <v>0</v>
      </c>
      <c r="CX12" s="1"/>
      <c r="CY12" s="1"/>
      <c r="CZ12" s="1"/>
      <c r="DA12" s="1"/>
    </row>
    <row r="13" spans="1:105" ht="12.75">
      <c r="A13" s="61" t="s">
        <v>11</v>
      </c>
      <c r="B13" s="61"/>
      <c r="C13" s="61"/>
      <c r="D13" s="61"/>
      <c r="E13" s="61"/>
      <c r="F13" s="61"/>
      <c r="G13" s="9" t="s">
        <v>9</v>
      </c>
      <c r="H13" s="10">
        <v>0</v>
      </c>
      <c r="I13" s="12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9" t="s">
        <v>9</v>
      </c>
      <c r="AE13" s="22">
        <v>0</v>
      </c>
      <c r="AF13" s="39">
        <v>0</v>
      </c>
      <c r="AG13" s="53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9" t="s">
        <v>9</v>
      </c>
      <c r="AT13" s="39">
        <v>0</v>
      </c>
      <c r="AU13" s="23">
        <v>0</v>
      </c>
      <c r="AV13" s="23">
        <v>0</v>
      </c>
      <c r="AW13" s="23">
        <v>0</v>
      </c>
      <c r="AX13" s="23">
        <v>0</v>
      </c>
      <c r="CX13" s="1"/>
      <c r="CY13" s="1"/>
      <c r="CZ13" s="1"/>
      <c r="DA13" s="1"/>
    </row>
    <row r="14" spans="1:105" ht="12.75">
      <c r="A14" s="61" t="s">
        <v>12</v>
      </c>
      <c r="B14" s="61"/>
      <c r="C14" s="61"/>
      <c r="D14" s="61"/>
      <c r="E14" s="61"/>
      <c r="F14" s="61"/>
      <c r="G14" s="9" t="s">
        <v>13</v>
      </c>
      <c r="H14" s="10">
        <v>0</v>
      </c>
      <c r="I14" s="12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9" t="s">
        <v>13</v>
      </c>
      <c r="AE14" s="22">
        <v>0</v>
      </c>
      <c r="AF14" s="39">
        <v>0</v>
      </c>
      <c r="AG14" s="53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9" t="s">
        <v>13</v>
      </c>
      <c r="AT14" s="39">
        <v>0</v>
      </c>
      <c r="AU14" s="23">
        <v>0</v>
      </c>
      <c r="AV14" s="23">
        <v>0</v>
      </c>
      <c r="AW14" s="23">
        <v>0</v>
      </c>
      <c r="AX14" s="23">
        <v>0</v>
      </c>
      <c r="CX14" s="1"/>
      <c r="CY14" s="1"/>
      <c r="CZ14" s="1"/>
      <c r="DA14" s="1"/>
    </row>
    <row r="15" spans="1:105" ht="23.25" customHeight="1">
      <c r="A15" s="68" t="s">
        <v>14</v>
      </c>
      <c r="B15" s="68"/>
      <c r="C15" s="68"/>
      <c r="D15" s="68"/>
      <c r="E15" s="68"/>
      <c r="F15" s="68"/>
      <c r="G15" s="11"/>
      <c r="H15" s="8">
        <f>SUM(H16:H21)</f>
        <v>51.41294050776808</v>
      </c>
      <c r="I15" s="33">
        <f aca="true" t="shared" si="8" ref="I15:N15">SUM(I16:I23)</f>
        <v>5.050000000000001</v>
      </c>
      <c r="J15" s="21">
        <f t="shared" si="8"/>
        <v>30324.24</v>
      </c>
      <c r="K15" s="21">
        <f t="shared" si="8"/>
        <v>31142.339999999997</v>
      </c>
      <c r="L15" s="21">
        <f t="shared" si="8"/>
        <v>30875.7</v>
      </c>
      <c r="M15" s="21">
        <f t="shared" si="8"/>
        <v>30687.840000000004</v>
      </c>
      <c r="N15" s="21">
        <f t="shared" si="8"/>
        <v>29772.78</v>
      </c>
      <c r="O15" s="20">
        <f>SUM(O16:O23)</f>
        <v>29863.680000000004</v>
      </c>
      <c r="P15" s="20">
        <f aca="true" t="shared" si="9" ref="P15:V15">SUM(P16:P23)</f>
        <v>30984.780000000006</v>
      </c>
      <c r="Q15" s="20">
        <f t="shared" si="9"/>
        <v>19882.86</v>
      </c>
      <c r="R15" s="20">
        <f t="shared" si="9"/>
        <v>20288.880000000005</v>
      </c>
      <c r="S15" s="20">
        <f t="shared" si="9"/>
        <v>24694.500000000004</v>
      </c>
      <c r="T15" s="20">
        <f t="shared" si="9"/>
        <v>29857.620000000003</v>
      </c>
      <c r="U15" s="20">
        <f t="shared" si="9"/>
        <v>20846.4</v>
      </c>
      <c r="V15" s="20">
        <f t="shared" si="9"/>
        <v>34323.840000000004</v>
      </c>
      <c r="W15" s="20">
        <f aca="true" t="shared" si="10" ref="W15:AC15">SUM(W16:W23)</f>
        <v>29318.280000000002</v>
      </c>
      <c r="X15" s="20">
        <f t="shared" si="10"/>
        <v>32396.760000000002</v>
      </c>
      <c r="Y15" s="20">
        <f t="shared" si="10"/>
        <v>25373.22</v>
      </c>
      <c r="Z15" s="20">
        <f t="shared" si="10"/>
        <v>25245.960000000003</v>
      </c>
      <c r="AA15" s="20">
        <f t="shared" si="10"/>
        <v>27942.660000000003</v>
      </c>
      <c r="AB15" s="20">
        <f t="shared" si="10"/>
        <v>29669.760000000002</v>
      </c>
      <c r="AC15" s="20">
        <f t="shared" si="10"/>
        <v>20367.660000000003</v>
      </c>
      <c r="AD15" s="11"/>
      <c r="AE15" s="20">
        <f>SUM(AE16:AE21)</f>
        <v>51.41294050776808</v>
      </c>
      <c r="AF15" s="38">
        <f aca="true" t="shared" si="11" ref="AF15:AR15">SUM(AF16:AF23)</f>
        <v>5.050000000000001</v>
      </c>
      <c r="AG15" s="52">
        <f t="shared" si="11"/>
        <v>26664</v>
      </c>
      <c r="AH15" s="46">
        <f t="shared" si="11"/>
        <v>26554.920000000002</v>
      </c>
      <c r="AI15" s="46">
        <f t="shared" si="11"/>
        <v>25215.660000000003</v>
      </c>
      <c r="AJ15" s="46">
        <f t="shared" si="11"/>
        <v>25088.4</v>
      </c>
      <c r="AK15" s="46">
        <f t="shared" si="11"/>
        <v>24694.500000000004</v>
      </c>
      <c r="AL15" s="46">
        <f t="shared" si="11"/>
        <v>20531.280000000002</v>
      </c>
      <c r="AM15" s="46">
        <f t="shared" si="11"/>
        <v>25530.780000000002</v>
      </c>
      <c r="AN15" s="46">
        <f t="shared" si="11"/>
        <v>26979.120000000003</v>
      </c>
      <c r="AO15" s="46">
        <f t="shared" si="11"/>
        <v>26688.240000000005</v>
      </c>
      <c r="AP15" s="46">
        <f t="shared" si="11"/>
        <v>57636.66</v>
      </c>
      <c r="AQ15" s="46">
        <f t="shared" si="11"/>
        <v>31427.160000000003</v>
      </c>
      <c r="AR15" s="46">
        <f t="shared" si="11"/>
        <v>44716.740000000005</v>
      </c>
      <c r="AS15" s="11"/>
      <c r="AT15" s="38">
        <f>SUM(AT16:AT23)</f>
        <v>5.050000000000001</v>
      </c>
      <c r="AU15" s="20">
        <f>SUM(AU16:AU23)</f>
        <v>21894.780000000006</v>
      </c>
      <c r="AV15" s="21">
        <f>SUM(AV16:AV23)</f>
        <v>15677.220000000001</v>
      </c>
      <c r="AW15" s="21">
        <f>SUM(AW16:AW23)</f>
        <v>28445.64</v>
      </c>
      <c r="AX15" s="21">
        <f>SUM(AX16:AX23)</f>
        <v>28372.920000000002</v>
      </c>
      <c r="CX15" s="1"/>
      <c r="CY15" s="1"/>
      <c r="CZ15" s="1"/>
      <c r="DA15" s="1"/>
    </row>
    <row r="16" spans="1:105" ht="12.75">
      <c r="A16" s="61" t="s">
        <v>15</v>
      </c>
      <c r="B16" s="61"/>
      <c r="C16" s="61"/>
      <c r="D16" s="61"/>
      <c r="E16" s="61"/>
      <c r="F16" s="61"/>
      <c r="G16" s="9" t="s">
        <v>49</v>
      </c>
      <c r="H16" s="12">
        <v>0.7598226127320953</v>
      </c>
      <c r="I16" s="12">
        <v>0.19</v>
      </c>
      <c r="J16" s="23">
        <f aca="true" t="shared" si="12" ref="J16:AC16">$I$16*J39*$B$45</f>
        <v>1140.9119999999998</v>
      </c>
      <c r="K16" s="23">
        <f t="shared" si="12"/>
        <v>1171.692</v>
      </c>
      <c r="L16" s="23">
        <f t="shared" si="12"/>
        <v>1161.66</v>
      </c>
      <c r="M16" s="23">
        <f t="shared" si="12"/>
        <v>1154.5919999999999</v>
      </c>
      <c r="N16" s="23">
        <f t="shared" si="12"/>
        <v>1120.1640000000002</v>
      </c>
      <c r="O16" s="23">
        <f t="shared" si="12"/>
        <v>1123.584</v>
      </c>
      <c r="P16" s="23">
        <f t="shared" si="12"/>
        <v>1165.7640000000001</v>
      </c>
      <c r="Q16" s="23">
        <f t="shared" si="12"/>
        <v>748.0680000000001</v>
      </c>
      <c r="R16" s="23">
        <f t="shared" si="12"/>
        <v>763.344</v>
      </c>
      <c r="S16" s="23">
        <f t="shared" si="12"/>
        <v>929.0999999999999</v>
      </c>
      <c r="T16" s="23">
        <f t="shared" si="12"/>
        <v>1123.356</v>
      </c>
      <c r="U16" s="23">
        <f t="shared" si="12"/>
        <v>784.3199999999999</v>
      </c>
      <c r="V16" s="23">
        <f t="shared" si="12"/>
        <v>1291.392</v>
      </c>
      <c r="W16" s="23">
        <f t="shared" si="12"/>
        <v>1103.0639999999999</v>
      </c>
      <c r="X16" s="23">
        <f t="shared" si="12"/>
        <v>1218.8880000000001</v>
      </c>
      <c r="Y16" s="23">
        <f t="shared" si="12"/>
        <v>954.636</v>
      </c>
      <c r="Z16" s="23">
        <f t="shared" si="12"/>
        <v>949.8480000000002</v>
      </c>
      <c r="AA16" s="23">
        <f t="shared" si="12"/>
        <v>1051.308</v>
      </c>
      <c r="AB16" s="23">
        <f t="shared" si="12"/>
        <v>1116.288</v>
      </c>
      <c r="AC16" s="23">
        <f t="shared" si="12"/>
        <v>766.308</v>
      </c>
      <c r="AD16" s="9" t="s">
        <v>49</v>
      </c>
      <c r="AE16" s="22">
        <v>0.7598226127320953</v>
      </c>
      <c r="AF16" s="39">
        <v>0.19</v>
      </c>
      <c r="AG16" s="53">
        <f aca="true" t="shared" si="13" ref="AG16:AR16">$AT$16*AG39*$B$45</f>
        <v>1003.1999999999999</v>
      </c>
      <c r="AH16" s="42">
        <f t="shared" si="13"/>
        <v>999.096</v>
      </c>
      <c r="AI16" s="42">
        <f t="shared" si="13"/>
        <v>948.7080000000001</v>
      </c>
      <c r="AJ16" s="42">
        <f t="shared" si="13"/>
        <v>943.92</v>
      </c>
      <c r="AK16" s="42">
        <f t="shared" si="13"/>
        <v>929.0999999999999</v>
      </c>
      <c r="AL16" s="42">
        <f t="shared" si="13"/>
        <v>772.4639999999999</v>
      </c>
      <c r="AM16" s="42">
        <f t="shared" si="13"/>
        <v>960.564</v>
      </c>
      <c r="AN16" s="42">
        <f t="shared" si="13"/>
        <v>1015.0559999999999</v>
      </c>
      <c r="AO16" s="42">
        <f t="shared" si="13"/>
        <v>1004.1120000000001</v>
      </c>
      <c r="AP16" s="42">
        <f t="shared" si="13"/>
        <v>2168.508</v>
      </c>
      <c r="AQ16" s="42">
        <f t="shared" si="13"/>
        <v>1182.4080000000001</v>
      </c>
      <c r="AR16" s="42">
        <f t="shared" si="13"/>
        <v>1682.4119999999998</v>
      </c>
      <c r="AS16" s="9" t="s">
        <v>49</v>
      </c>
      <c r="AT16" s="39">
        <v>0.19</v>
      </c>
      <c r="AU16" s="23">
        <f>$AT$16*AU39*$B$45</f>
        <v>823.7640000000001</v>
      </c>
      <c r="AV16" s="23">
        <f>$AT$16*AV39*$B$45</f>
        <v>589.836</v>
      </c>
      <c r="AW16" s="23">
        <f>$AT$16*AW39*$B$45</f>
        <v>1070.232</v>
      </c>
      <c r="AX16" s="23">
        <f>$AT$16*AX39*$B$45</f>
        <v>1067.496</v>
      </c>
      <c r="CX16" s="1"/>
      <c r="CY16" s="1"/>
      <c r="CZ16" s="1"/>
      <c r="DA16" s="1"/>
    </row>
    <row r="17" spans="1:105" ht="12.75">
      <c r="A17" s="61" t="s">
        <v>16</v>
      </c>
      <c r="B17" s="61"/>
      <c r="C17" s="61"/>
      <c r="D17" s="61"/>
      <c r="E17" s="61"/>
      <c r="F17" s="61"/>
      <c r="G17" s="9" t="s">
        <v>49</v>
      </c>
      <c r="H17" s="12">
        <v>6.63867871352785</v>
      </c>
      <c r="I17" s="12">
        <v>0.56</v>
      </c>
      <c r="J17" s="23">
        <f aca="true" t="shared" si="14" ref="J17:AC17">$I$17*J39*$B$45</f>
        <v>3362.688</v>
      </c>
      <c r="K17" s="23">
        <f t="shared" si="14"/>
        <v>3453.408</v>
      </c>
      <c r="L17" s="23">
        <f t="shared" si="14"/>
        <v>3423.8400000000006</v>
      </c>
      <c r="M17" s="23">
        <f t="shared" si="14"/>
        <v>3403.008</v>
      </c>
      <c r="N17" s="23">
        <f t="shared" si="14"/>
        <v>3301.5360000000005</v>
      </c>
      <c r="O17" s="23">
        <f t="shared" si="14"/>
        <v>3311.616</v>
      </c>
      <c r="P17" s="23">
        <f t="shared" si="14"/>
        <v>3435.9360000000006</v>
      </c>
      <c r="Q17" s="23">
        <f t="shared" si="14"/>
        <v>2204.8320000000003</v>
      </c>
      <c r="R17" s="23">
        <f t="shared" si="14"/>
        <v>2249.856</v>
      </c>
      <c r="S17" s="23">
        <f t="shared" si="14"/>
        <v>2738.4</v>
      </c>
      <c r="T17" s="23">
        <f t="shared" si="14"/>
        <v>3310.9440000000004</v>
      </c>
      <c r="U17" s="23">
        <f t="shared" si="14"/>
        <v>2311.6800000000003</v>
      </c>
      <c r="V17" s="23">
        <f t="shared" si="14"/>
        <v>3806.2080000000005</v>
      </c>
      <c r="W17" s="23">
        <f t="shared" si="14"/>
        <v>3251.1360000000004</v>
      </c>
      <c r="X17" s="23">
        <f t="shared" si="14"/>
        <v>3592.5120000000006</v>
      </c>
      <c r="Y17" s="23">
        <f t="shared" si="14"/>
        <v>2813.664</v>
      </c>
      <c r="Z17" s="23">
        <f t="shared" si="14"/>
        <v>2799.5520000000006</v>
      </c>
      <c r="AA17" s="23">
        <f t="shared" si="14"/>
        <v>3098.5920000000006</v>
      </c>
      <c r="AB17" s="23">
        <f t="shared" si="14"/>
        <v>3290.1120000000005</v>
      </c>
      <c r="AC17" s="23">
        <f t="shared" si="14"/>
        <v>2258.5920000000006</v>
      </c>
      <c r="AD17" s="9" t="s">
        <v>49</v>
      </c>
      <c r="AE17" s="22">
        <v>6.63867871352785</v>
      </c>
      <c r="AF17" s="39">
        <v>0.56</v>
      </c>
      <c r="AG17" s="53">
        <f aca="true" t="shared" si="15" ref="AG17:AR17">$AT$17*AG39*$B$45</f>
        <v>2956.8</v>
      </c>
      <c r="AH17" s="42">
        <f t="shared" si="15"/>
        <v>2944.704</v>
      </c>
      <c r="AI17" s="42">
        <f t="shared" si="15"/>
        <v>2796.1920000000005</v>
      </c>
      <c r="AJ17" s="42">
        <f t="shared" si="15"/>
        <v>2782.0800000000004</v>
      </c>
      <c r="AK17" s="42">
        <f t="shared" si="15"/>
        <v>2738.4</v>
      </c>
      <c r="AL17" s="42">
        <f t="shared" si="15"/>
        <v>2276.7360000000003</v>
      </c>
      <c r="AM17" s="42">
        <f t="shared" si="15"/>
        <v>2831.1360000000004</v>
      </c>
      <c r="AN17" s="42">
        <f t="shared" si="15"/>
        <v>2991.744</v>
      </c>
      <c r="AO17" s="42">
        <f t="shared" si="15"/>
        <v>2959.4880000000003</v>
      </c>
      <c r="AP17" s="42">
        <f t="shared" si="15"/>
        <v>6391.392000000002</v>
      </c>
      <c r="AQ17" s="42">
        <f t="shared" si="15"/>
        <v>3484.9920000000006</v>
      </c>
      <c r="AR17" s="42">
        <f t="shared" si="15"/>
        <v>4958.688</v>
      </c>
      <c r="AS17" s="9" t="s">
        <v>49</v>
      </c>
      <c r="AT17" s="39">
        <v>0.56</v>
      </c>
      <c r="AU17" s="23">
        <f>$AT$17*AU39*$B$45</f>
        <v>2427.9360000000006</v>
      </c>
      <c r="AV17" s="23">
        <f>$AT$17*AV39*$B$45</f>
        <v>1738.4640000000002</v>
      </c>
      <c r="AW17" s="23">
        <f>$AT$17*AW39*$B$45</f>
        <v>3154.3680000000004</v>
      </c>
      <c r="AX17" s="23">
        <f>$AT$17*AX39*$B$45</f>
        <v>3146.304</v>
      </c>
      <c r="CX17" s="1"/>
      <c r="CY17" s="1"/>
      <c r="CZ17" s="1"/>
      <c r="DA17" s="1"/>
    </row>
    <row r="18" spans="1:105" ht="12.75">
      <c r="A18" s="61" t="s">
        <v>17</v>
      </c>
      <c r="B18" s="61"/>
      <c r="C18" s="61"/>
      <c r="D18" s="61"/>
      <c r="E18" s="61"/>
      <c r="F18" s="61"/>
      <c r="G18" s="9" t="s">
        <v>49</v>
      </c>
      <c r="H18" s="12">
        <v>23.528449933686996</v>
      </c>
      <c r="I18" s="12">
        <v>0.37</v>
      </c>
      <c r="J18" s="23">
        <f aca="true" t="shared" si="16" ref="J18:AC18">$I$18*J39*$B$45</f>
        <v>2221.776</v>
      </c>
      <c r="K18" s="23">
        <f t="shared" si="16"/>
        <v>2281.716</v>
      </c>
      <c r="L18" s="23">
        <f t="shared" si="16"/>
        <v>2262.18</v>
      </c>
      <c r="M18" s="23">
        <f t="shared" si="16"/>
        <v>2248.416</v>
      </c>
      <c r="N18" s="23">
        <f t="shared" si="16"/>
        <v>2181.3720000000003</v>
      </c>
      <c r="O18" s="23">
        <f t="shared" si="16"/>
        <v>2188.032</v>
      </c>
      <c r="P18" s="23">
        <f t="shared" si="16"/>
        <v>2270.172</v>
      </c>
      <c r="Q18" s="23">
        <f t="shared" si="16"/>
        <v>1456.7640000000001</v>
      </c>
      <c r="R18" s="23">
        <f t="shared" si="16"/>
        <v>1486.5120000000002</v>
      </c>
      <c r="S18" s="23">
        <f t="shared" si="16"/>
        <v>1809.3000000000002</v>
      </c>
      <c r="T18" s="23">
        <f t="shared" si="16"/>
        <v>2187.588</v>
      </c>
      <c r="U18" s="23">
        <f t="shared" si="16"/>
        <v>1527.3600000000001</v>
      </c>
      <c r="V18" s="23">
        <f t="shared" si="16"/>
        <v>2514.816</v>
      </c>
      <c r="W18" s="23">
        <f t="shared" si="16"/>
        <v>2148.072</v>
      </c>
      <c r="X18" s="23">
        <f t="shared" si="16"/>
        <v>2373.624</v>
      </c>
      <c r="Y18" s="23">
        <f t="shared" si="16"/>
        <v>1859.0279999999998</v>
      </c>
      <c r="Z18" s="23">
        <f t="shared" si="16"/>
        <v>1849.704</v>
      </c>
      <c r="AA18" s="23">
        <f t="shared" si="16"/>
        <v>2047.284</v>
      </c>
      <c r="AB18" s="23">
        <f t="shared" si="16"/>
        <v>2173.824</v>
      </c>
      <c r="AC18" s="23">
        <f t="shared" si="16"/>
        <v>1492.284</v>
      </c>
      <c r="AD18" s="9" t="s">
        <v>49</v>
      </c>
      <c r="AE18" s="22">
        <v>23.528449933686996</v>
      </c>
      <c r="AF18" s="39">
        <v>0.37</v>
      </c>
      <c r="AG18" s="53">
        <f aca="true" t="shared" si="17" ref="AG18:AR18">$AT$18*AG39*$B$45</f>
        <v>1953.6000000000001</v>
      </c>
      <c r="AH18" s="42">
        <f t="shared" si="17"/>
        <v>1945.6079999999997</v>
      </c>
      <c r="AI18" s="42">
        <f t="shared" si="17"/>
        <v>1847.484</v>
      </c>
      <c r="AJ18" s="42">
        <f t="shared" si="17"/>
        <v>1838.16</v>
      </c>
      <c r="AK18" s="42">
        <f t="shared" si="17"/>
        <v>1809.3000000000002</v>
      </c>
      <c r="AL18" s="42">
        <f t="shared" si="17"/>
        <v>1504.2720000000002</v>
      </c>
      <c r="AM18" s="42">
        <f t="shared" si="17"/>
        <v>1870.5720000000001</v>
      </c>
      <c r="AN18" s="42">
        <f t="shared" si="17"/>
        <v>1976.6879999999999</v>
      </c>
      <c r="AO18" s="42">
        <f t="shared" si="17"/>
        <v>1955.3759999999997</v>
      </c>
      <c r="AP18" s="42">
        <f t="shared" si="17"/>
        <v>4222.884</v>
      </c>
      <c r="AQ18" s="42">
        <f t="shared" si="17"/>
        <v>2302.584</v>
      </c>
      <c r="AR18" s="42">
        <f t="shared" si="17"/>
        <v>3276.276</v>
      </c>
      <c r="AS18" s="9" t="s">
        <v>49</v>
      </c>
      <c r="AT18" s="39">
        <v>0.37</v>
      </c>
      <c r="AU18" s="23">
        <f>$AT$18*AU39*$B$45</f>
        <v>1604.172</v>
      </c>
      <c r="AV18" s="23">
        <f>$AT$18*AV39*$B$45</f>
        <v>1148.628</v>
      </c>
      <c r="AW18" s="23">
        <f>$AT$18*AW39*$B$45</f>
        <v>2084.136</v>
      </c>
      <c r="AX18" s="23">
        <f>$AT$18*AX39*$B$45</f>
        <v>2078.808</v>
      </c>
      <c r="CX18" s="1"/>
      <c r="CY18" s="1"/>
      <c r="CZ18" s="1"/>
      <c r="DA18" s="1"/>
    </row>
    <row r="19" spans="1:105" ht="12.75">
      <c r="A19" s="61" t="s">
        <v>18</v>
      </c>
      <c r="B19" s="61"/>
      <c r="C19" s="61"/>
      <c r="D19" s="61"/>
      <c r="E19" s="61"/>
      <c r="F19" s="61"/>
      <c r="G19" s="9" t="s">
        <v>49</v>
      </c>
      <c r="H19" s="12">
        <v>0.40813328912466834</v>
      </c>
      <c r="I19" s="12">
        <v>0.28</v>
      </c>
      <c r="J19" s="23">
        <f aca="true" t="shared" si="18" ref="J19:AC19">$I$19*J39*$B$45</f>
        <v>1681.344</v>
      </c>
      <c r="K19" s="23">
        <f t="shared" si="18"/>
        <v>1726.704</v>
      </c>
      <c r="L19" s="23">
        <f t="shared" si="18"/>
        <v>1711.9200000000003</v>
      </c>
      <c r="M19" s="23">
        <f t="shared" si="18"/>
        <v>1701.504</v>
      </c>
      <c r="N19" s="23">
        <f t="shared" si="18"/>
        <v>1650.7680000000003</v>
      </c>
      <c r="O19" s="23">
        <f t="shared" si="18"/>
        <v>1655.808</v>
      </c>
      <c r="P19" s="23">
        <f t="shared" si="18"/>
        <v>1717.9680000000003</v>
      </c>
      <c r="Q19" s="23">
        <f t="shared" si="18"/>
        <v>1102.4160000000002</v>
      </c>
      <c r="R19" s="23">
        <f t="shared" si="18"/>
        <v>1124.928</v>
      </c>
      <c r="S19" s="23">
        <f t="shared" si="18"/>
        <v>1369.2</v>
      </c>
      <c r="T19" s="23">
        <f t="shared" si="18"/>
        <v>1655.4720000000002</v>
      </c>
      <c r="U19" s="23">
        <f t="shared" si="18"/>
        <v>1155.8400000000001</v>
      </c>
      <c r="V19" s="23">
        <f t="shared" si="18"/>
        <v>1903.1040000000003</v>
      </c>
      <c r="W19" s="23">
        <f t="shared" si="18"/>
        <v>1625.5680000000002</v>
      </c>
      <c r="X19" s="23">
        <f t="shared" si="18"/>
        <v>1796.2560000000003</v>
      </c>
      <c r="Y19" s="23">
        <f t="shared" si="18"/>
        <v>1406.832</v>
      </c>
      <c r="Z19" s="23">
        <f t="shared" si="18"/>
        <v>1399.7760000000003</v>
      </c>
      <c r="AA19" s="23">
        <f t="shared" si="18"/>
        <v>1549.2960000000003</v>
      </c>
      <c r="AB19" s="23">
        <f t="shared" si="18"/>
        <v>1645.0560000000003</v>
      </c>
      <c r="AC19" s="23">
        <f t="shared" si="18"/>
        <v>1129.2960000000003</v>
      </c>
      <c r="AD19" s="9" t="s">
        <v>49</v>
      </c>
      <c r="AE19" s="22">
        <v>0.40813328912466834</v>
      </c>
      <c r="AF19" s="39">
        <v>0.28</v>
      </c>
      <c r="AG19" s="53">
        <f aca="true" t="shared" si="19" ref="AG19:AR19">$AT$19*AG39*$B$45</f>
        <v>1478.4</v>
      </c>
      <c r="AH19" s="42">
        <f t="shared" si="19"/>
        <v>1472.352</v>
      </c>
      <c r="AI19" s="42">
        <f t="shared" si="19"/>
        <v>1398.0960000000002</v>
      </c>
      <c r="AJ19" s="42">
        <f t="shared" si="19"/>
        <v>1391.0400000000002</v>
      </c>
      <c r="AK19" s="42">
        <f t="shared" si="19"/>
        <v>1369.2</v>
      </c>
      <c r="AL19" s="42">
        <f t="shared" si="19"/>
        <v>1138.3680000000002</v>
      </c>
      <c r="AM19" s="42">
        <f t="shared" si="19"/>
        <v>1415.5680000000002</v>
      </c>
      <c r="AN19" s="42">
        <f t="shared" si="19"/>
        <v>1495.872</v>
      </c>
      <c r="AO19" s="42">
        <f t="shared" si="19"/>
        <v>1479.7440000000001</v>
      </c>
      <c r="AP19" s="42">
        <f t="shared" si="19"/>
        <v>3195.696000000001</v>
      </c>
      <c r="AQ19" s="42">
        <f t="shared" si="19"/>
        <v>1742.4960000000003</v>
      </c>
      <c r="AR19" s="42">
        <f t="shared" si="19"/>
        <v>2479.344</v>
      </c>
      <c r="AS19" s="9" t="s">
        <v>49</v>
      </c>
      <c r="AT19" s="39">
        <v>0.28</v>
      </c>
      <c r="AU19" s="23">
        <f>$AT$19*AU39*$B$45</f>
        <v>1213.9680000000003</v>
      </c>
      <c r="AV19" s="23">
        <f>$AT$19*AV39*$B$45</f>
        <v>869.2320000000001</v>
      </c>
      <c r="AW19" s="23">
        <f>$AT$19*AW39*$B$45</f>
        <v>1577.1840000000002</v>
      </c>
      <c r="AX19" s="23">
        <f>$AT$19*AX39*$B$45</f>
        <v>1573.152</v>
      </c>
      <c r="CX19" s="1"/>
      <c r="CY19" s="1"/>
      <c r="CZ19" s="1"/>
      <c r="DA19" s="1"/>
    </row>
    <row r="20" spans="1:105" ht="43.5" customHeight="1">
      <c r="A20" s="61" t="s">
        <v>29</v>
      </c>
      <c r="B20" s="61"/>
      <c r="C20" s="61"/>
      <c r="D20" s="61"/>
      <c r="E20" s="61"/>
      <c r="F20" s="61"/>
      <c r="G20" s="13" t="s">
        <v>19</v>
      </c>
      <c r="H20" s="12">
        <v>12.083350464190978</v>
      </c>
      <c r="I20" s="12">
        <v>0.68</v>
      </c>
      <c r="J20" s="23">
        <f aca="true" t="shared" si="20" ref="J20:AC20">$I$20*J39*$B$45</f>
        <v>4083.264</v>
      </c>
      <c r="K20" s="23">
        <f t="shared" si="20"/>
        <v>4193.424</v>
      </c>
      <c r="L20" s="23">
        <f t="shared" si="20"/>
        <v>4157.52</v>
      </c>
      <c r="M20" s="23">
        <f t="shared" si="20"/>
        <v>4132.224</v>
      </c>
      <c r="N20" s="23">
        <f t="shared" si="20"/>
        <v>4009.0080000000007</v>
      </c>
      <c r="O20" s="23">
        <f t="shared" si="20"/>
        <v>4021.2480000000005</v>
      </c>
      <c r="P20" s="23">
        <f t="shared" si="20"/>
        <v>4172.2080000000005</v>
      </c>
      <c r="Q20" s="23">
        <f t="shared" si="20"/>
        <v>2677.2960000000003</v>
      </c>
      <c r="R20" s="23">
        <f t="shared" si="20"/>
        <v>2731.9680000000003</v>
      </c>
      <c r="S20" s="23">
        <f t="shared" si="20"/>
        <v>3325.2000000000003</v>
      </c>
      <c r="T20" s="23">
        <f t="shared" si="20"/>
        <v>4020.432</v>
      </c>
      <c r="U20" s="23">
        <f t="shared" si="20"/>
        <v>2807.04</v>
      </c>
      <c r="V20" s="23">
        <f t="shared" si="20"/>
        <v>4621.824</v>
      </c>
      <c r="W20" s="23">
        <f t="shared" si="20"/>
        <v>3947.8080000000004</v>
      </c>
      <c r="X20" s="23">
        <f t="shared" si="20"/>
        <v>4362.336</v>
      </c>
      <c r="Y20" s="23">
        <f t="shared" si="20"/>
        <v>3416.592</v>
      </c>
      <c r="Z20" s="23">
        <f t="shared" si="20"/>
        <v>3399.456</v>
      </c>
      <c r="AA20" s="23">
        <f t="shared" si="20"/>
        <v>3762.576000000001</v>
      </c>
      <c r="AB20" s="23">
        <f t="shared" si="20"/>
        <v>3995.1360000000004</v>
      </c>
      <c r="AC20" s="23">
        <f t="shared" si="20"/>
        <v>2742.5760000000005</v>
      </c>
      <c r="AD20" s="13" t="s">
        <v>19</v>
      </c>
      <c r="AE20" s="22">
        <v>12.083350464190978</v>
      </c>
      <c r="AF20" s="39">
        <v>0.68</v>
      </c>
      <c r="AG20" s="53">
        <f aca="true" t="shared" si="21" ref="AG20:AR20">$AT$20*AG39*$B$45</f>
        <v>3590.4000000000005</v>
      </c>
      <c r="AH20" s="42">
        <f t="shared" si="21"/>
        <v>3575.712</v>
      </c>
      <c r="AI20" s="42">
        <f t="shared" si="21"/>
        <v>3395.376</v>
      </c>
      <c r="AJ20" s="42">
        <f t="shared" si="21"/>
        <v>3378.2400000000007</v>
      </c>
      <c r="AK20" s="42">
        <f t="shared" si="21"/>
        <v>3325.2000000000003</v>
      </c>
      <c r="AL20" s="42">
        <f t="shared" si="21"/>
        <v>2764.608</v>
      </c>
      <c r="AM20" s="42">
        <f t="shared" si="21"/>
        <v>3437.8080000000004</v>
      </c>
      <c r="AN20" s="42">
        <f t="shared" si="21"/>
        <v>3632.832</v>
      </c>
      <c r="AO20" s="42">
        <f t="shared" si="21"/>
        <v>3593.6639999999998</v>
      </c>
      <c r="AP20" s="42">
        <f t="shared" si="21"/>
        <v>7760.976000000001</v>
      </c>
      <c r="AQ20" s="42">
        <f t="shared" si="21"/>
        <v>4231.776</v>
      </c>
      <c r="AR20" s="42">
        <f t="shared" si="21"/>
        <v>6021.264000000001</v>
      </c>
      <c r="AS20" s="13" t="s">
        <v>19</v>
      </c>
      <c r="AT20" s="39">
        <v>0.68</v>
      </c>
      <c r="AU20" s="23">
        <f>$AT$20*AU39*$B$45</f>
        <v>2948.2080000000005</v>
      </c>
      <c r="AV20" s="23">
        <f>$AT$20*AV39*$B$45</f>
        <v>2110.992</v>
      </c>
      <c r="AW20" s="23">
        <f>$AT$20*AW39*$B$45</f>
        <v>3830.304</v>
      </c>
      <c r="AX20" s="23">
        <f>$AT$20*AX39*$B$45</f>
        <v>3820.5120000000006</v>
      </c>
      <c r="CX20" s="1"/>
      <c r="CY20" s="1"/>
      <c r="CZ20" s="1"/>
      <c r="DA20" s="1"/>
    </row>
    <row r="21" spans="1:105" ht="12.75">
      <c r="A21" s="61" t="s">
        <v>30</v>
      </c>
      <c r="B21" s="61"/>
      <c r="C21" s="61"/>
      <c r="D21" s="61"/>
      <c r="E21" s="61"/>
      <c r="F21" s="61"/>
      <c r="G21" s="9" t="s">
        <v>50</v>
      </c>
      <c r="H21" s="12">
        <v>7.994505494505494</v>
      </c>
      <c r="I21" s="12">
        <v>0.23</v>
      </c>
      <c r="J21" s="23">
        <f aca="true" t="shared" si="22" ref="J21:AC21">$I$21*J39*$B$45</f>
        <v>1381.104</v>
      </c>
      <c r="K21" s="23">
        <f t="shared" si="22"/>
        <v>1418.364</v>
      </c>
      <c r="L21" s="23">
        <f t="shared" si="22"/>
        <v>1406.22</v>
      </c>
      <c r="M21" s="23">
        <f t="shared" si="22"/>
        <v>1397.664</v>
      </c>
      <c r="N21" s="23">
        <f t="shared" si="22"/>
        <v>1355.988</v>
      </c>
      <c r="O21" s="23">
        <f t="shared" si="22"/>
        <v>1360.1280000000002</v>
      </c>
      <c r="P21" s="23">
        <f t="shared" si="22"/>
        <v>1411.188</v>
      </c>
      <c r="Q21" s="23">
        <f t="shared" si="22"/>
        <v>905.556</v>
      </c>
      <c r="R21" s="23">
        <f t="shared" si="22"/>
        <v>924.048</v>
      </c>
      <c r="S21" s="23">
        <f t="shared" si="22"/>
        <v>1124.7</v>
      </c>
      <c r="T21" s="23">
        <f t="shared" si="22"/>
        <v>1359.8519999999999</v>
      </c>
      <c r="U21" s="23">
        <f t="shared" si="22"/>
        <v>949.44</v>
      </c>
      <c r="V21" s="23">
        <f t="shared" si="22"/>
        <v>1563.264</v>
      </c>
      <c r="W21" s="23">
        <f t="shared" si="22"/>
        <v>1335.288</v>
      </c>
      <c r="X21" s="23">
        <f t="shared" si="22"/>
        <v>1475.496</v>
      </c>
      <c r="Y21" s="23">
        <f t="shared" si="22"/>
        <v>1155.612</v>
      </c>
      <c r="Z21" s="23">
        <f t="shared" si="22"/>
        <v>1149.8160000000003</v>
      </c>
      <c r="AA21" s="23">
        <f t="shared" si="22"/>
        <v>1272.6360000000002</v>
      </c>
      <c r="AB21" s="23">
        <f t="shared" si="22"/>
        <v>1351.296</v>
      </c>
      <c r="AC21" s="23">
        <f t="shared" si="22"/>
        <v>927.6360000000002</v>
      </c>
      <c r="AD21" s="9" t="s">
        <v>50</v>
      </c>
      <c r="AE21" s="22">
        <v>7.994505494505494</v>
      </c>
      <c r="AF21" s="39">
        <v>0.23</v>
      </c>
      <c r="AG21" s="53">
        <f aca="true" t="shared" si="23" ref="AG21:AR21">$AT$21*AG39*$B$45</f>
        <v>1214.4</v>
      </c>
      <c r="AH21" s="42">
        <f t="shared" si="23"/>
        <v>1209.432</v>
      </c>
      <c r="AI21" s="42">
        <f t="shared" si="23"/>
        <v>1148.4360000000001</v>
      </c>
      <c r="AJ21" s="42">
        <f t="shared" si="23"/>
        <v>1142.6399999999999</v>
      </c>
      <c r="AK21" s="42">
        <f t="shared" si="23"/>
        <v>1124.7</v>
      </c>
      <c r="AL21" s="42">
        <f t="shared" si="23"/>
        <v>935.0880000000001</v>
      </c>
      <c r="AM21" s="42">
        <f t="shared" si="23"/>
        <v>1162.788</v>
      </c>
      <c r="AN21" s="42">
        <f t="shared" si="23"/>
        <v>1228.752</v>
      </c>
      <c r="AO21" s="42">
        <f t="shared" si="23"/>
        <v>1215.504</v>
      </c>
      <c r="AP21" s="42">
        <f t="shared" si="23"/>
        <v>2625.036</v>
      </c>
      <c r="AQ21" s="42">
        <f t="shared" si="23"/>
        <v>1431.336</v>
      </c>
      <c r="AR21" s="42">
        <f t="shared" si="23"/>
        <v>2036.6040000000003</v>
      </c>
      <c r="AS21" s="9" t="s">
        <v>50</v>
      </c>
      <c r="AT21" s="39">
        <v>0.23</v>
      </c>
      <c r="AU21" s="23">
        <f>$AT$21*AU39*$B$45</f>
        <v>997.1880000000001</v>
      </c>
      <c r="AV21" s="23">
        <f>$AT$21*AV39*$B$45</f>
        <v>714.012</v>
      </c>
      <c r="AW21" s="23">
        <f>$AT$21*AW39*$B$45</f>
        <v>1295.544</v>
      </c>
      <c r="AX21" s="23">
        <f>$AT$21*AX39*$B$45</f>
        <v>1292.232</v>
      </c>
      <c r="CX21" s="1"/>
      <c r="CY21" s="1"/>
      <c r="CZ21" s="1"/>
      <c r="DA21" s="1"/>
    </row>
    <row r="22" spans="1:105" ht="12.75">
      <c r="A22" s="61" t="s">
        <v>31</v>
      </c>
      <c r="B22" s="61"/>
      <c r="C22" s="61"/>
      <c r="D22" s="61"/>
      <c r="E22" s="61"/>
      <c r="F22" s="61"/>
      <c r="G22" s="9" t="s">
        <v>49</v>
      </c>
      <c r="H22" s="12">
        <v>7.994505494505494</v>
      </c>
      <c r="I22" s="12">
        <v>2.74</v>
      </c>
      <c r="J22" s="23">
        <f aca="true" t="shared" si="24" ref="J22:AC22">$I$22*J39*$B$45</f>
        <v>16453.152000000002</v>
      </c>
      <c r="K22" s="23">
        <f t="shared" si="24"/>
        <v>16897.032</v>
      </c>
      <c r="L22" s="23">
        <f t="shared" si="24"/>
        <v>16752.36</v>
      </c>
      <c r="M22" s="23">
        <f t="shared" si="24"/>
        <v>16650.432</v>
      </c>
      <c r="N22" s="23">
        <f t="shared" si="24"/>
        <v>16153.944</v>
      </c>
      <c r="O22" s="23">
        <f t="shared" si="24"/>
        <v>16203.264000000003</v>
      </c>
      <c r="P22" s="23">
        <f t="shared" si="24"/>
        <v>16811.544</v>
      </c>
      <c r="Q22" s="23">
        <f t="shared" si="24"/>
        <v>10787.928000000002</v>
      </c>
      <c r="R22" s="23">
        <f t="shared" si="24"/>
        <v>11008.224000000002</v>
      </c>
      <c r="S22" s="23">
        <f t="shared" si="24"/>
        <v>13398.600000000002</v>
      </c>
      <c r="T22" s="23">
        <f t="shared" si="24"/>
        <v>16199.976</v>
      </c>
      <c r="U22" s="23">
        <f t="shared" si="24"/>
        <v>11310.720000000001</v>
      </c>
      <c r="V22" s="23">
        <f t="shared" si="24"/>
        <v>18623.232000000004</v>
      </c>
      <c r="W22" s="23">
        <f t="shared" si="24"/>
        <v>15907.344000000001</v>
      </c>
      <c r="X22" s="23">
        <f t="shared" si="24"/>
        <v>17577.648</v>
      </c>
      <c r="Y22" s="23">
        <f t="shared" si="24"/>
        <v>13766.856</v>
      </c>
      <c r="Z22" s="23">
        <f t="shared" si="24"/>
        <v>13697.808</v>
      </c>
      <c r="AA22" s="23">
        <f t="shared" si="24"/>
        <v>15160.968000000003</v>
      </c>
      <c r="AB22" s="23">
        <f t="shared" si="24"/>
        <v>16098.048000000003</v>
      </c>
      <c r="AC22" s="23">
        <f t="shared" si="24"/>
        <v>11050.968</v>
      </c>
      <c r="AD22" s="9" t="s">
        <v>49</v>
      </c>
      <c r="AE22" s="22">
        <v>7.994505494505494</v>
      </c>
      <c r="AF22" s="39">
        <v>2.74</v>
      </c>
      <c r="AG22" s="53">
        <f aca="true" t="shared" si="25" ref="AG22:AR22">$AT$22*AG39*$B$45</f>
        <v>14467.2</v>
      </c>
      <c r="AH22" s="42">
        <f t="shared" si="25"/>
        <v>14408.016000000001</v>
      </c>
      <c r="AI22" s="42">
        <f t="shared" si="25"/>
        <v>13681.368000000002</v>
      </c>
      <c r="AJ22" s="42">
        <f t="shared" si="25"/>
        <v>13612.320000000002</v>
      </c>
      <c r="AK22" s="42">
        <f t="shared" si="25"/>
        <v>13398.600000000002</v>
      </c>
      <c r="AL22" s="42">
        <f t="shared" si="25"/>
        <v>11139.744000000002</v>
      </c>
      <c r="AM22" s="42">
        <f t="shared" si="25"/>
        <v>13852.344000000001</v>
      </c>
      <c r="AN22" s="42">
        <f t="shared" si="25"/>
        <v>14638.176</v>
      </c>
      <c r="AO22" s="42">
        <f t="shared" si="25"/>
        <v>14480.352000000003</v>
      </c>
      <c r="AP22" s="42">
        <f t="shared" si="25"/>
        <v>31272.168</v>
      </c>
      <c r="AQ22" s="42">
        <f t="shared" si="25"/>
        <v>17051.568000000003</v>
      </c>
      <c r="AR22" s="42">
        <f t="shared" si="25"/>
        <v>24262.152000000002</v>
      </c>
      <c r="AS22" s="9" t="s">
        <v>49</v>
      </c>
      <c r="AT22" s="39">
        <v>2.74</v>
      </c>
      <c r="AU22" s="23">
        <f>$AT$22*AU39*$B$45</f>
        <v>11879.544000000002</v>
      </c>
      <c r="AV22" s="23">
        <f>$AT$22*AV39*$B$45</f>
        <v>8506.056</v>
      </c>
      <c r="AW22" s="23">
        <f>$AT$22*AW39*$B$45</f>
        <v>15433.872</v>
      </c>
      <c r="AX22" s="23">
        <f>$AT$22*AX39*$B$45</f>
        <v>15394.416000000001</v>
      </c>
      <c r="CX22" s="1"/>
      <c r="CY22" s="1"/>
      <c r="CZ22" s="1"/>
      <c r="DA22" s="1"/>
    </row>
    <row r="23" spans="1:105" ht="12.75">
      <c r="A23" s="61" t="s">
        <v>32</v>
      </c>
      <c r="B23" s="61"/>
      <c r="C23" s="61"/>
      <c r="D23" s="61"/>
      <c r="E23" s="61"/>
      <c r="F23" s="61"/>
      <c r="G23" s="9" t="s">
        <v>49</v>
      </c>
      <c r="H23" s="12">
        <v>7.994505494505494</v>
      </c>
      <c r="I23" s="12">
        <v>0</v>
      </c>
      <c r="J23" s="23">
        <f aca="true" t="shared" si="26" ref="J23:AC23">$I$23*J39*$B$45</f>
        <v>0</v>
      </c>
      <c r="K23" s="23">
        <f t="shared" si="26"/>
        <v>0</v>
      </c>
      <c r="L23" s="23">
        <f t="shared" si="26"/>
        <v>0</v>
      </c>
      <c r="M23" s="23">
        <f t="shared" si="26"/>
        <v>0</v>
      </c>
      <c r="N23" s="23">
        <f t="shared" si="26"/>
        <v>0</v>
      </c>
      <c r="O23" s="23">
        <f t="shared" si="26"/>
        <v>0</v>
      </c>
      <c r="P23" s="23">
        <f t="shared" si="26"/>
        <v>0</v>
      </c>
      <c r="Q23" s="23">
        <f t="shared" si="26"/>
        <v>0</v>
      </c>
      <c r="R23" s="23">
        <f t="shared" si="26"/>
        <v>0</v>
      </c>
      <c r="S23" s="23">
        <f t="shared" si="26"/>
        <v>0</v>
      </c>
      <c r="T23" s="23">
        <f t="shared" si="26"/>
        <v>0</v>
      </c>
      <c r="U23" s="23">
        <f t="shared" si="26"/>
        <v>0</v>
      </c>
      <c r="V23" s="23">
        <f t="shared" si="26"/>
        <v>0</v>
      </c>
      <c r="W23" s="23">
        <f t="shared" si="26"/>
        <v>0</v>
      </c>
      <c r="X23" s="23">
        <f t="shared" si="26"/>
        <v>0</v>
      </c>
      <c r="Y23" s="23">
        <f t="shared" si="26"/>
        <v>0</v>
      </c>
      <c r="Z23" s="23">
        <f t="shared" si="26"/>
        <v>0</v>
      </c>
      <c r="AA23" s="23">
        <f t="shared" si="26"/>
        <v>0</v>
      </c>
      <c r="AB23" s="23">
        <f t="shared" si="26"/>
        <v>0</v>
      </c>
      <c r="AC23" s="23">
        <f t="shared" si="26"/>
        <v>0</v>
      </c>
      <c r="AD23" s="9" t="s">
        <v>49</v>
      </c>
      <c r="AE23" s="22">
        <v>7.994505494505494</v>
      </c>
      <c r="AF23" s="39">
        <v>0</v>
      </c>
      <c r="AG23" s="53">
        <f aca="true" t="shared" si="27" ref="AG23:AR23">$AT$23*AG39*$B$45</f>
        <v>0</v>
      </c>
      <c r="AH23" s="42">
        <f t="shared" si="27"/>
        <v>0</v>
      </c>
      <c r="AI23" s="42">
        <f t="shared" si="27"/>
        <v>0</v>
      </c>
      <c r="AJ23" s="42">
        <f t="shared" si="27"/>
        <v>0</v>
      </c>
      <c r="AK23" s="42">
        <f t="shared" si="27"/>
        <v>0</v>
      </c>
      <c r="AL23" s="42">
        <f t="shared" si="27"/>
        <v>0</v>
      </c>
      <c r="AM23" s="42">
        <f t="shared" si="27"/>
        <v>0</v>
      </c>
      <c r="AN23" s="42">
        <f t="shared" si="27"/>
        <v>0</v>
      </c>
      <c r="AO23" s="42">
        <f t="shared" si="27"/>
        <v>0</v>
      </c>
      <c r="AP23" s="42">
        <f t="shared" si="27"/>
        <v>0</v>
      </c>
      <c r="AQ23" s="42">
        <f t="shared" si="27"/>
        <v>0</v>
      </c>
      <c r="AR23" s="42">
        <f t="shared" si="27"/>
        <v>0</v>
      </c>
      <c r="AS23" s="9" t="s">
        <v>49</v>
      </c>
      <c r="AT23" s="39">
        <v>0</v>
      </c>
      <c r="AU23" s="23">
        <f>$AT$23*AU39*$B$45</f>
        <v>0</v>
      </c>
      <c r="AV23" s="23">
        <f>$AT$23*AV39*$B$45</f>
        <v>0</v>
      </c>
      <c r="AW23" s="23">
        <f>$AT$23*AW39*$B$45</f>
        <v>0</v>
      </c>
      <c r="AX23" s="23">
        <f>$AT$23*AX39*$B$45</f>
        <v>0</v>
      </c>
      <c r="CX23" s="1"/>
      <c r="CY23" s="1"/>
      <c r="CZ23" s="1"/>
      <c r="DA23" s="1"/>
    </row>
    <row r="24" spans="1:105" ht="13.5" customHeight="1">
      <c r="A24" s="68" t="s">
        <v>20</v>
      </c>
      <c r="B24" s="68"/>
      <c r="C24" s="68"/>
      <c r="D24" s="68"/>
      <c r="E24" s="68"/>
      <c r="F24" s="68"/>
      <c r="G24" s="11"/>
      <c r="H24" s="6">
        <f aca="true" t="shared" si="28" ref="H24:O24">SUM(H25:H28)</f>
        <v>33.76989389920425</v>
      </c>
      <c r="I24" s="34">
        <f t="shared" si="28"/>
        <v>5.6</v>
      </c>
      <c r="J24" s="21">
        <f t="shared" si="28"/>
        <v>33626.88</v>
      </c>
      <c r="K24" s="21">
        <f t="shared" si="28"/>
        <v>34534.08</v>
      </c>
      <c r="L24" s="21">
        <f t="shared" si="28"/>
        <v>34238.4</v>
      </c>
      <c r="M24" s="21">
        <f t="shared" si="28"/>
        <v>34030.08</v>
      </c>
      <c r="N24" s="21">
        <f t="shared" si="28"/>
        <v>33015.36</v>
      </c>
      <c r="O24" s="21">
        <f t="shared" si="28"/>
        <v>33116.159999999996</v>
      </c>
      <c r="P24" s="21">
        <f aca="true" t="shared" si="29" ref="P24:V24">SUM(P25:P28)</f>
        <v>34359.36</v>
      </c>
      <c r="Q24" s="21">
        <f t="shared" si="29"/>
        <v>22048.320000000003</v>
      </c>
      <c r="R24" s="21">
        <f t="shared" si="29"/>
        <v>22498.56</v>
      </c>
      <c r="S24" s="21">
        <f t="shared" si="29"/>
        <v>27383.999999999996</v>
      </c>
      <c r="T24" s="21">
        <f t="shared" si="29"/>
        <v>33109.44</v>
      </c>
      <c r="U24" s="21">
        <f t="shared" si="29"/>
        <v>23116.800000000003</v>
      </c>
      <c r="V24" s="21">
        <f t="shared" si="29"/>
        <v>38062.08</v>
      </c>
      <c r="W24" s="21">
        <f aca="true" t="shared" si="30" ref="W24:AC24">SUM(W25:W28)</f>
        <v>32511.36</v>
      </c>
      <c r="X24" s="21">
        <f t="shared" si="30"/>
        <v>35925.12</v>
      </c>
      <c r="Y24" s="21">
        <f t="shared" si="30"/>
        <v>28136.640000000003</v>
      </c>
      <c r="Z24" s="21">
        <f t="shared" si="30"/>
        <v>27995.519999999997</v>
      </c>
      <c r="AA24" s="21">
        <f t="shared" si="30"/>
        <v>30985.920000000002</v>
      </c>
      <c r="AB24" s="21">
        <f t="shared" si="30"/>
        <v>32901.12</v>
      </c>
      <c r="AC24" s="21">
        <f t="shared" si="30"/>
        <v>22585.920000000002</v>
      </c>
      <c r="AD24" s="11"/>
      <c r="AE24" s="24">
        <f>SUM(AE25:AE28)</f>
        <v>33.76989389920425</v>
      </c>
      <c r="AF24" s="40">
        <f aca="true" t="shared" si="31" ref="AF24:AR24">SUM(AF25:AF28)</f>
        <v>5.14</v>
      </c>
      <c r="AG24" s="54">
        <f t="shared" si="31"/>
        <v>27139.2</v>
      </c>
      <c r="AH24" s="47">
        <f t="shared" si="31"/>
        <v>27028.175999999996</v>
      </c>
      <c r="AI24" s="47">
        <f t="shared" si="31"/>
        <v>25665.048000000003</v>
      </c>
      <c r="AJ24" s="47">
        <f t="shared" si="31"/>
        <v>25535.52</v>
      </c>
      <c r="AK24" s="47">
        <f t="shared" si="31"/>
        <v>25134.6</v>
      </c>
      <c r="AL24" s="47">
        <f t="shared" si="31"/>
        <v>20897.183999999997</v>
      </c>
      <c r="AM24" s="47">
        <f t="shared" si="31"/>
        <v>25985.784</v>
      </c>
      <c r="AN24" s="47">
        <f t="shared" si="31"/>
        <v>27459.935999999998</v>
      </c>
      <c r="AO24" s="47">
        <f t="shared" si="31"/>
        <v>27163.872000000003</v>
      </c>
      <c r="AP24" s="47">
        <f t="shared" si="31"/>
        <v>58663.848000000005</v>
      </c>
      <c r="AQ24" s="47">
        <f t="shared" si="31"/>
        <v>31987.247999999996</v>
      </c>
      <c r="AR24" s="47">
        <f t="shared" si="31"/>
        <v>45513.672000000006</v>
      </c>
      <c r="AS24" s="11"/>
      <c r="AT24" s="40">
        <f>SUM(AT25:AT28)</f>
        <v>5.14</v>
      </c>
      <c r="AU24" s="21">
        <f>SUM(AU25:AU28)</f>
        <v>22284.983999999997</v>
      </c>
      <c r="AV24" s="21">
        <f>SUM(AV25:AV28)</f>
        <v>15956.616000000002</v>
      </c>
      <c r="AW24" s="21">
        <f>SUM(AW25:AW28)</f>
        <v>28952.592000000004</v>
      </c>
      <c r="AX24" s="21">
        <f>SUM(AX25:AX28)</f>
        <v>28878.575999999997</v>
      </c>
      <c r="CX24" s="1"/>
      <c r="CY24" s="1"/>
      <c r="CZ24" s="1"/>
      <c r="DA24" s="1"/>
    </row>
    <row r="25" spans="1:105" ht="12.75">
      <c r="A25" s="61" t="s">
        <v>33</v>
      </c>
      <c r="B25" s="61"/>
      <c r="C25" s="61"/>
      <c r="D25" s="61"/>
      <c r="E25" s="61"/>
      <c r="F25" s="61"/>
      <c r="G25" s="9" t="s">
        <v>21</v>
      </c>
      <c r="H25" s="10">
        <v>0.3445907540735127</v>
      </c>
      <c r="I25" s="12">
        <v>0</v>
      </c>
      <c r="J25" s="23">
        <f aca="true" t="shared" si="32" ref="J25:AC25">$I$25*J39*$B$45</f>
        <v>0</v>
      </c>
      <c r="K25" s="23">
        <f t="shared" si="32"/>
        <v>0</v>
      </c>
      <c r="L25" s="23">
        <f t="shared" si="32"/>
        <v>0</v>
      </c>
      <c r="M25" s="23">
        <f t="shared" si="32"/>
        <v>0</v>
      </c>
      <c r="N25" s="23">
        <f t="shared" si="32"/>
        <v>0</v>
      </c>
      <c r="O25" s="23">
        <f t="shared" si="32"/>
        <v>0</v>
      </c>
      <c r="P25" s="23">
        <f t="shared" si="32"/>
        <v>0</v>
      </c>
      <c r="Q25" s="23">
        <f t="shared" si="32"/>
        <v>0</v>
      </c>
      <c r="R25" s="23">
        <f t="shared" si="32"/>
        <v>0</v>
      </c>
      <c r="S25" s="23">
        <f t="shared" si="32"/>
        <v>0</v>
      </c>
      <c r="T25" s="23">
        <f t="shared" si="32"/>
        <v>0</v>
      </c>
      <c r="U25" s="23">
        <f t="shared" si="32"/>
        <v>0</v>
      </c>
      <c r="V25" s="23">
        <f t="shared" si="32"/>
        <v>0</v>
      </c>
      <c r="W25" s="23">
        <f t="shared" si="32"/>
        <v>0</v>
      </c>
      <c r="X25" s="23">
        <f t="shared" si="32"/>
        <v>0</v>
      </c>
      <c r="Y25" s="23">
        <f t="shared" si="32"/>
        <v>0</v>
      </c>
      <c r="Z25" s="23">
        <f t="shared" si="32"/>
        <v>0</v>
      </c>
      <c r="AA25" s="23">
        <f t="shared" si="32"/>
        <v>0</v>
      </c>
      <c r="AB25" s="23">
        <f t="shared" si="32"/>
        <v>0</v>
      </c>
      <c r="AC25" s="23">
        <f t="shared" si="32"/>
        <v>0</v>
      </c>
      <c r="AD25" s="9" t="s">
        <v>21</v>
      </c>
      <c r="AE25" s="22">
        <v>0.3445907540735127</v>
      </c>
      <c r="AF25" s="39">
        <v>0</v>
      </c>
      <c r="AG25" s="53">
        <f aca="true" t="shared" si="33" ref="AG25:AR25">$AT$25*AG39*$B$45</f>
        <v>0</v>
      </c>
      <c r="AH25" s="42">
        <f t="shared" si="33"/>
        <v>0</v>
      </c>
      <c r="AI25" s="42">
        <f t="shared" si="33"/>
        <v>0</v>
      </c>
      <c r="AJ25" s="42">
        <f t="shared" si="33"/>
        <v>0</v>
      </c>
      <c r="AK25" s="42">
        <f t="shared" si="33"/>
        <v>0</v>
      </c>
      <c r="AL25" s="42">
        <f t="shared" si="33"/>
        <v>0</v>
      </c>
      <c r="AM25" s="42">
        <f t="shared" si="33"/>
        <v>0</v>
      </c>
      <c r="AN25" s="42">
        <f t="shared" si="33"/>
        <v>0</v>
      </c>
      <c r="AO25" s="42">
        <f t="shared" si="33"/>
        <v>0</v>
      </c>
      <c r="AP25" s="42">
        <f t="shared" si="33"/>
        <v>0</v>
      </c>
      <c r="AQ25" s="42">
        <f t="shared" si="33"/>
        <v>0</v>
      </c>
      <c r="AR25" s="42">
        <f t="shared" si="33"/>
        <v>0</v>
      </c>
      <c r="AS25" s="9" t="s">
        <v>21</v>
      </c>
      <c r="AT25" s="39">
        <v>0</v>
      </c>
      <c r="AU25" s="23">
        <f>$AT$25*AU39*$B$45</f>
        <v>0</v>
      </c>
      <c r="AV25" s="23">
        <f>$AT$25*AV39*$B$45</f>
        <v>0</v>
      </c>
      <c r="AW25" s="23">
        <f>$AT$25*AW39*$B$45</f>
        <v>0</v>
      </c>
      <c r="AX25" s="23">
        <f>$AT$25*AX39*$B$45</f>
        <v>0</v>
      </c>
      <c r="CX25" s="1"/>
      <c r="CY25" s="1"/>
      <c r="CZ25" s="1"/>
      <c r="DA25" s="1"/>
    </row>
    <row r="26" spans="1:105" ht="37.5" customHeight="1">
      <c r="A26" s="69" t="s">
        <v>34</v>
      </c>
      <c r="B26" s="69"/>
      <c r="C26" s="69"/>
      <c r="D26" s="69"/>
      <c r="E26" s="69"/>
      <c r="F26" s="69"/>
      <c r="G26" s="9" t="s">
        <v>51</v>
      </c>
      <c r="H26" s="10">
        <v>7.580996589617279</v>
      </c>
      <c r="I26" s="12">
        <v>0.35</v>
      </c>
      <c r="J26" s="23">
        <f aca="true" t="shared" si="34" ref="J26:AC26">$I$26*J39*$B$45</f>
        <v>2101.68</v>
      </c>
      <c r="K26" s="23">
        <f t="shared" si="34"/>
        <v>2158.3799999999997</v>
      </c>
      <c r="L26" s="23">
        <f t="shared" si="34"/>
        <v>2139.8999999999996</v>
      </c>
      <c r="M26" s="23">
        <f t="shared" si="34"/>
        <v>2126.8799999999997</v>
      </c>
      <c r="N26" s="23">
        <f t="shared" si="34"/>
        <v>2063.46</v>
      </c>
      <c r="O26" s="23">
        <f t="shared" si="34"/>
        <v>2069.7599999999998</v>
      </c>
      <c r="P26" s="23">
        <f t="shared" si="34"/>
        <v>2147.46</v>
      </c>
      <c r="Q26" s="23">
        <f t="shared" si="34"/>
        <v>1378.02</v>
      </c>
      <c r="R26" s="23">
        <f t="shared" si="34"/>
        <v>1406.1599999999999</v>
      </c>
      <c r="S26" s="23">
        <f t="shared" si="34"/>
        <v>1711.5</v>
      </c>
      <c r="T26" s="23">
        <f t="shared" si="34"/>
        <v>2069.34</v>
      </c>
      <c r="U26" s="23">
        <f t="shared" si="34"/>
        <v>1444.8</v>
      </c>
      <c r="V26" s="23">
        <f t="shared" si="34"/>
        <v>2378.8799999999997</v>
      </c>
      <c r="W26" s="23">
        <f t="shared" si="34"/>
        <v>2031.9599999999998</v>
      </c>
      <c r="X26" s="23">
        <f t="shared" si="34"/>
        <v>2245.3199999999997</v>
      </c>
      <c r="Y26" s="23">
        <f t="shared" si="34"/>
        <v>1758.54</v>
      </c>
      <c r="Z26" s="23">
        <f t="shared" si="34"/>
        <v>1749.72</v>
      </c>
      <c r="AA26" s="23">
        <f t="shared" si="34"/>
        <v>1936.62</v>
      </c>
      <c r="AB26" s="23">
        <f t="shared" si="34"/>
        <v>2056.3199999999997</v>
      </c>
      <c r="AC26" s="23">
        <f t="shared" si="34"/>
        <v>1411.6200000000001</v>
      </c>
      <c r="AD26" s="9" t="s">
        <v>51</v>
      </c>
      <c r="AE26" s="22">
        <v>7.580996589617279</v>
      </c>
      <c r="AF26" s="12">
        <v>0.35</v>
      </c>
      <c r="AG26" s="53">
        <f aca="true" t="shared" si="35" ref="AG26:AR26">$AT$26*AG39*$B$45</f>
        <v>1848</v>
      </c>
      <c r="AH26" s="42">
        <f t="shared" si="35"/>
        <v>1840.4399999999996</v>
      </c>
      <c r="AI26" s="42">
        <f t="shared" si="35"/>
        <v>1747.62</v>
      </c>
      <c r="AJ26" s="42">
        <f t="shared" si="35"/>
        <v>1738.7999999999997</v>
      </c>
      <c r="AK26" s="42">
        <f t="shared" si="35"/>
        <v>1711.5</v>
      </c>
      <c r="AL26" s="42">
        <f t="shared" si="35"/>
        <v>1422.96</v>
      </c>
      <c r="AM26" s="42">
        <f t="shared" si="35"/>
        <v>1769.4599999999998</v>
      </c>
      <c r="AN26" s="42">
        <f t="shared" si="35"/>
        <v>1869.84</v>
      </c>
      <c r="AO26" s="42">
        <f t="shared" si="35"/>
        <v>1849.6799999999998</v>
      </c>
      <c r="AP26" s="42">
        <f t="shared" si="35"/>
        <v>3994.62</v>
      </c>
      <c r="AQ26" s="42">
        <f t="shared" si="35"/>
        <v>2178.12</v>
      </c>
      <c r="AR26" s="42">
        <f t="shared" si="35"/>
        <v>3099.18</v>
      </c>
      <c r="AS26" s="9" t="s">
        <v>51</v>
      </c>
      <c r="AT26" s="12">
        <v>0.35</v>
      </c>
      <c r="AU26" s="23">
        <f>$AT$26*AU39*$B$45</f>
        <v>1517.46</v>
      </c>
      <c r="AV26" s="23">
        <f>$AT$26*AV39*$B$45</f>
        <v>1086.54</v>
      </c>
      <c r="AW26" s="23">
        <f>$AT$26*AW39*$B$45</f>
        <v>1971.48</v>
      </c>
      <c r="AX26" s="23">
        <f>$AT$26*AX39*$B$45</f>
        <v>1966.4399999999996</v>
      </c>
      <c r="CX26" s="1"/>
      <c r="CY26" s="1"/>
      <c r="CZ26" s="1"/>
      <c r="DA26" s="1"/>
    </row>
    <row r="27" spans="1:105" ht="45" customHeight="1">
      <c r="A27" s="69" t="s">
        <v>35</v>
      </c>
      <c r="B27" s="69"/>
      <c r="C27" s="69"/>
      <c r="D27" s="69"/>
      <c r="E27" s="69"/>
      <c r="F27" s="69"/>
      <c r="G27" s="13" t="s">
        <v>22</v>
      </c>
      <c r="H27" s="14">
        <v>2.067544524441076</v>
      </c>
      <c r="I27" s="12">
        <v>0.04</v>
      </c>
      <c r="J27" s="23">
        <f aca="true" t="shared" si="36" ref="J27:AC27">$I$27*J39*$B$45</f>
        <v>240.19199999999998</v>
      </c>
      <c r="K27" s="23">
        <f t="shared" si="36"/>
        <v>246.67200000000003</v>
      </c>
      <c r="L27" s="23">
        <f t="shared" si="36"/>
        <v>244.56</v>
      </c>
      <c r="M27" s="23">
        <f t="shared" si="36"/>
        <v>243.072</v>
      </c>
      <c r="N27" s="23">
        <f t="shared" si="36"/>
        <v>235.824</v>
      </c>
      <c r="O27" s="23">
        <f t="shared" si="36"/>
        <v>236.54399999999998</v>
      </c>
      <c r="P27" s="23">
        <f t="shared" si="36"/>
        <v>245.42400000000004</v>
      </c>
      <c r="Q27" s="23">
        <f t="shared" si="36"/>
        <v>157.488</v>
      </c>
      <c r="R27" s="23">
        <f t="shared" si="36"/>
        <v>160.704</v>
      </c>
      <c r="S27" s="23">
        <f t="shared" si="36"/>
        <v>195.60000000000002</v>
      </c>
      <c r="T27" s="23">
        <f t="shared" si="36"/>
        <v>236.49599999999998</v>
      </c>
      <c r="U27" s="23">
        <f t="shared" si="36"/>
        <v>165.12</v>
      </c>
      <c r="V27" s="23">
        <f t="shared" si="36"/>
        <v>271.87199999999996</v>
      </c>
      <c r="W27" s="23">
        <f t="shared" si="36"/>
        <v>232.224</v>
      </c>
      <c r="X27" s="23">
        <f t="shared" si="36"/>
        <v>256.608</v>
      </c>
      <c r="Y27" s="23">
        <f t="shared" si="36"/>
        <v>200.976</v>
      </c>
      <c r="Z27" s="23">
        <f t="shared" si="36"/>
        <v>199.96800000000002</v>
      </c>
      <c r="AA27" s="23">
        <f t="shared" si="36"/>
        <v>221.32800000000003</v>
      </c>
      <c r="AB27" s="23">
        <f t="shared" si="36"/>
        <v>235.00799999999998</v>
      </c>
      <c r="AC27" s="23">
        <f t="shared" si="36"/>
        <v>161.328</v>
      </c>
      <c r="AD27" s="13" t="s">
        <v>22</v>
      </c>
      <c r="AE27" s="25">
        <v>2.067544524441076</v>
      </c>
      <c r="AF27" s="39">
        <v>0.04</v>
      </c>
      <c r="AG27" s="55">
        <f aca="true" t="shared" si="37" ref="AG27:AR27">$AT$27*AG39*$B$45</f>
        <v>211.20000000000002</v>
      </c>
      <c r="AH27" s="48">
        <f t="shared" si="37"/>
        <v>210.33599999999998</v>
      </c>
      <c r="AI27" s="48">
        <f t="shared" si="37"/>
        <v>199.728</v>
      </c>
      <c r="AJ27" s="48">
        <f t="shared" si="37"/>
        <v>198.71999999999997</v>
      </c>
      <c r="AK27" s="48">
        <f t="shared" si="37"/>
        <v>195.60000000000002</v>
      </c>
      <c r="AL27" s="48">
        <f t="shared" si="37"/>
        <v>162.62400000000002</v>
      </c>
      <c r="AM27" s="48">
        <f t="shared" si="37"/>
        <v>202.224</v>
      </c>
      <c r="AN27" s="48">
        <f t="shared" si="37"/>
        <v>213.696</v>
      </c>
      <c r="AO27" s="48">
        <f t="shared" si="37"/>
        <v>211.392</v>
      </c>
      <c r="AP27" s="48">
        <f t="shared" si="37"/>
        <v>456.528</v>
      </c>
      <c r="AQ27" s="48">
        <f t="shared" si="37"/>
        <v>248.928</v>
      </c>
      <c r="AR27" s="48">
        <f t="shared" si="37"/>
        <v>354.192</v>
      </c>
      <c r="AS27" s="13" t="s">
        <v>22</v>
      </c>
      <c r="AT27" s="39">
        <v>0.04</v>
      </c>
      <c r="AU27" s="23">
        <f>$AT$27*AU39*$B$45</f>
        <v>173.424</v>
      </c>
      <c r="AV27" s="23">
        <f>$AT$27*AV39*$B$45</f>
        <v>124.17599999999999</v>
      </c>
      <c r="AW27" s="23">
        <f>$AT$27*AW39*$B$45</f>
        <v>225.312</v>
      </c>
      <c r="AX27" s="23">
        <f>$AT$27*AX39*$B$45</f>
        <v>224.73600000000002</v>
      </c>
      <c r="CX27" s="1"/>
      <c r="CY27" s="1"/>
      <c r="CZ27" s="1"/>
      <c r="DA27" s="1"/>
    </row>
    <row r="28" spans="1:105" ht="68.25" customHeight="1">
      <c r="A28" s="69" t="s">
        <v>36</v>
      </c>
      <c r="B28" s="69"/>
      <c r="C28" s="69"/>
      <c r="D28" s="69"/>
      <c r="E28" s="69"/>
      <c r="F28" s="69"/>
      <c r="G28" s="9" t="s">
        <v>51</v>
      </c>
      <c r="H28" s="10">
        <v>23.776762031072376</v>
      </c>
      <c r="I28" s="12">
        <v>5.21</v>
      </c>
      <c r="J28" s="23">
        <f aca="true" t="shared" si="38" ref="J28:AC28">$I$28*J39*$B$45</f>
        <v>31285.007999999998</v>
      </c>
      <c r="K28" s="23">
        <f t="shared" si="38"/>
        <v>32129.028</v>
      </c>
      <c r="L28" s="23">
        <f t="shared" si="38"/>
        <v>31853.94</v>
      </c>
      <c r="M28" s="23">
        <f t="shared" si="38"/>
        <v>31660.128</v>
      </c>
      <c r="N28" s="23">
        <f t="shared" si="38"/>
        <v>30716.076</v>
      </c>
      <c r="O28" s="23">
        <f t="shared" si="38"/>
        <v>30809.856</v>
      </c>
      <c r="P28" s="23">
        <f t="shared" si="38"/>
        <v>31966.476000000002</v>
      </c>
      <c r="Q28" s="23">
        <f t="shared" si="38"/>
        <v>20512.812</v>
      </c>
      <c r="R28" s="23">
        <f t="shared" si="38"/>
        <v>20931.696</v>
      </c>
      <c r="S28" s="23">
        <f t="shared" si="38"/>
        <v>25476.899999999998</v>
      </c>
      <c r="T28" s="23">
        <f t="shared" si="38"/>
        <v>30803.604</v>
      </c>
      <c r="U28" s="23">
        <f t="shared" si="38"/>
        <v>21506.88</v>
      </c>
      <c r="V28" s="23">
        <f t="shared" si="38"/>
        <v>35411.328</v>
      </c>
      <c r="W28" s="23">
        <f t="shared" si="38"/>
        <v>30247.176</v>
      </c>
      <c r="X28" s="23">
        <f t="shared" si="38"/>
        <v>33423.192</v>
      </c>
      <c r="Y28" s="23">
        <f t="shared" si="38"/>
        <v>26177.124000000003</v>
      </c>
      <c r="Z28" s="23">
        <f t="shared" si="38"/>
        <v>26045.832</v>
      </c>
      <c r="AA28" s="23">
        <f t="shared" si="38"/>
        <v>28827.972</v>
      </c>
      <c r="AB28" s="23">
        <f t="shared" si="38"/>
        <v>30609.792</v>
      </c>
      <c r="AC28" s="23">
        <f t="shared" si="38"/>
        <v>21012.972</v>
      </c>
      <c r="AD28" s="9" t="s">
        <v>51</v>
      </c>
      <c r="AE28" s="22">
        <v>23.776762031072376</v>
      </c>
      <c r="AF28" s="39">
        <v>4.75</v>
      </c>
      <c r="AG28" s="53">
        <f aca="true" t="shared" si="39" ref="AG28:AR28">$AT$28*AG39*$B$45</f>
        <v>25080</v>
      </c>
      <c r="AH28" s="42">
        <f t="shared" si="39"/>
        <v>24977.399999999998</v>
      </c>
      <c r="AI28" s="42">
        <f t="shared" si="39"/>
        <v>23717.7</v>
      </c>
      <c r="AJ28" s="42">
        <f t="shared" si="39"/>
        <v>23598</v>
      </c>
      <c r="AK28" s="42">
        <f t="shared" si="39"/>
        <v>23227.5</v>
      </c>
      <c r="AL28" s="42">
        <f t="shared" si="39"/>
        <v>19311.6</v>
      </c>
      <c r="AM28" s="42">
        <f t="shared" si="39"/>
        <v>24014.1</v>
      </c>
      <c r="AN28" s="42">
        <f t="shared" si="39"/>
        <v>25376.399999999998</v>
      </c>
      <c r="AO28" s="42">
        <f t="shared" si="39"/>
        <v>25102.800000000003</v>
      </c>
      <c r="AP28" s="42">
        <f t="shared" si="39"/>
        <v>54212.700000000004</v>
      </c>
      <c r="AQ28" s="42">
        <f t="shared" si="39"/>
        <v>29560.199999999997</v>
      </c>
      <c r="AR28" s="42">
        <f t="shared" si="39"/>
        <v>42060.3</v>
      </c>
      <c r="AS28" s="9" t="s">
        <v>51</v>
      </c>
      <c r="AT28" s="39">
        <v>4.75</v>
      </c>
      <c r="AU28" s="23">
        <f>$AT$28*AU39*$B$45</f>
        <v>20594.1</v>
      </c>
      <c r="AV28" s="23">
        <f>$AT$28*AV39*$B$45</f>
        <v>14745.900000000001</v>
      </c>
      <c r="AW28" s="23">
        <f>$AT$28*AW39*$B$45</f>
        <v>26755.800000000003</v>
      </c>
      <c r="AX28" s="23">
        <f>$AT$28*AX39*$B$45</f>
        <v>26687.399999999998</v>
      </c>
      <c r="CX28" s="1"/>
      <c r="CY28" s="1"/>
      <c r="CZ28" s="1"/>
      <c r="DA28" s="1"/>
    </row>
    <row r="29" spans="1:105" ht="12.75">
      <c r="A29" s="66" t="s">
        <v>23</v>
      </c>
      <c r="B29" s="66"/>
      <c r="C29" s="66"/>
      <c r="D29" s="66"/>
      <c r="E29" s="66"/>
      <c r="F29" s="66"/>
      <c r="G29" s="11"/>
      <c r="H29" s="6">
        <f>SUM(H30:H32)</f>
        <v>14.81716559302766</v>
      </c>
      <c r="I29" s="34">
        <f aca="true" t="shared" si="40" ref="I29:AC29">SUM(I30:I35)</f>
        <v>3.15</v>
      </c>
      <c r="J29" s="21">
        <f t="shared" si="40"/>
        <v>18915.12</v>
      </c>
      <c r="K29" s="21">
        <f t="shared" si="40"/>
        <v>19425.42</v>
      </c>
      <c r="L29" s="21">
        <f t="shared" si="40"/>
        <v>19259.1</v>
      </c>
      <c r="M29" s="21">
        <f t="shared" si="40"/>
        <v>19141.92</v>
      </c>
      <c r="N29" s="21">
        <f t="shared" si="40"/>
        <v>18571.140000000003</v>
      </c>
      <c r="O29" s="21">
        <f t="shared" si="40"/>
        <v>18627.84</v>
      </c>
      <c r="P29" s="21">
        <f t="shared" si="40"/>
        <v>19327.140000000003</v>
      </c>
      <c r="Q29" s="21">
        <f t="shared" si="40"/>
        <v>12402.180000000002</v>
      </c>
      <c r="R29" s="21">
        <f t="shared" si="40"/>
        <v>12655.440000000002</v>
      </c>
      <c r="S29" s="21">
        <f t="shared" si="40"/>
        <v>15403.5</v>
      </c>
      <c r="T29" s="21">
        <f t="shared" si="40"/>
        <v>18624.06</v>
      </c>
      <c r="U29" s="21">
        <f t="shared" si="40"/>
        <v>13003.2</v>
      </c>
      <c r="V29" s="21">
        <f t="shared" si="40"/>
        <v>21409.92</v>
      </c>
      <c r="W29" s="21">
        <f t="shared" si="40"/>
        <v>18287.640000000003</v>
      </c>
      <c r="X29" s="21">
        <f t="shared" si="40"/>
        <v>20207.88</v>
      </c>
      <c r="Y29" s="21">
        <f t="shared" si="40"/>
        <v>15826.86</v>
      </c>
      <c r="Z29" s="21">
        <f t="shared" si="40"/>
        <v>15747.480000000001</v>
      </c>
      <c r="AA29" s="21">
        <f t="shared" si="40"/>
        <v>17429.58</v>
      </c>
      <c r="AB29" s="21">
        <f t="shared" si="40"/>
        <v>18506.879999999997</v>
      </c>
      <c r="AC29" s="21">
        <f t="shared" si="40"/>
        <v>12704.58</v>
      </c>
      <c r="AD29" s="11"/>
      <c r="AE29" s="24">
        <f>SUM(AE30:AE32)</f>
        <v>14.81716559302766</v>
      </c>
      <c r="AF29" s="40">
        <f aca="true" t="shared" si="41" ref="AF29:AR29">SUM(AF30:AF35)</f>
        <v>3.15</v>
      </c>
      <c r="AG29" s="54">
        <f t="shared" si="41"/>
        <v>16632</v>
      </c>
      <c r="AH29" s="47">
        <f t="shared" si="41"/>
        <v>16563.96</v>
      </c>
      <c r="AI29" s="47">
        <f t="shared" si="41"/>
        <v>15728.580000000002</v>
      </c>
      <c r="AJ29" s="47">
        <f t="shared" si="41"/>
        <v>15649.199999999999</v>
      </c>
      <c r="AK29" s="47">
        <f t="shared" si="41"/>
        <v>15403.5</v>
      </c>
      <c r="AL29" s="47">
        <f t="shared" si="41"/>
        <v>12806.640000000001</v>
      </c>
      <c r="AM29" s="47">
        <f t="shared" si="41"/>
        <v>15925.140000000001</v>
      </c>
      <c r="AN29" s="47">
        <f t="shared" si="41"/>
        <v>16828.559999999998</v>
      </c>
      <c r="AO29" s="47">
        <f t="shared" si="41"/>
        <v>16647.12</v>
      </c>
      <c r="AP29" s="47">
        <f t="shared" si="41"/>
        <v>35951.58</v>
      </c>
      <c r="AQ29" s="47">
        <f t="shared" si="41"/>
        <v>19603.08</v>
      </c>
      <c r="AR29" s="47">
        <f t="shared" si="41"/>
        <v>27892.620000000003</v>
      </c>
      <c r="AS29" s="11"/>
      <c r="AT29" s="40">
        <f>SUM(AT30:AT35)</f>
        <v>3.15</v>
      </c>
      <c r="AU29" s="24">
        <f>SUM(AU30:AU35)</f>
        <v>13657.140000000003</v>
      </c>
      <c r="AV29" s="21">
        <f>SUM(AV30:AV35)</f>
        <v>9778.86</v>
      </c>
      <c r="AW29" s="21">
        <f>SUM(AW30:AW35)</f>
        <v>17743.32</v>
      </c>
      <c r="AX29" s="21">
        <f>SUM(AX30:AX35)</f>
        <v>17697.96</v>
      </c>
      <c r="CX29" s="1"/>
      <c r="CY29" s="1"/>
      <c r="CZ29" s="1"/>
      <c r="DA29" s="1"/>
    </row>
    <row r="30" spans="1:105" ht="95.25" customHeight="1">
      <c r="A30" s="69" t="s">
        <v>37</v>
      </c>
      <c r="B30" s="69"/>
      <c r="C30" s="69"/>
      <c r="D30" s="69"/>
      <c r="E30" s="69"/>
      <c r="F30" s="69"/>
      <c r="G30" s="13" t="s">
        <v>52</v>
      </c>
      <c r="H30" s="14">
        <v>11.753978779840848</v>
      </c>
      <c r="I30" s="12">
        <v>1.36</v>
      </c>
      <c r="J30" s="26">
        <f aca="true" t="shared" si="42" ref="J30:AC30">$I$30*J39*$B$45</f>
        <v>8166.528</v>
      </c>
      <c r="K30" s="26">
        <f t="shared" si="42"/>
        <v>8386.848</v>
      </c>
      <c r="L30" s="26">
        <f t="shared" si="42"/>
        <v>8315.04</v>
      </c>
      <c r="M30" s="26">
        <f t="shared" si="42"/>
        <v>8264.448</v>
      </c>
      <c r="N30" s="26">
        <f t="shared" si="42"/>
        <v>8018.016000000001</v>
      </c>
      <c r="O30" s="26">
        <f t="shared" si="42"/>
        <v>8042.496000000001</v>
      </c>
      <c r="P30" s="26">
        <f t="shared" si="42"/>
        <v>8344.416000000001</v>
      </c>
      <c r="Q30" s="26">
        <f t="shared" si="42"/>
        <v>5354.592000000001</v>
      </c>
      <c r="R30" s="26">
        <f t="shared" si="42"/>
        <v>5463.936000000001</v>
      </c>
      <c r="S30" s="26">
        <f t="shared" si="42"/>
        <v>6650.400000000001</v>
      </c>
      <c r="T30" s="26">
        <f t="shared" si="42"/>
        <v>8040.864</v>
      </c>
      <c r="U30" s="26">
        <f t="shared" si="42"/>
        <v>5614.08</v>
      </c>
      <c r="V30" s="26">
        <f t="shared" si="42"/>
        <v>9243.648</v>
      </c>
      <c r="W30" s="26">
        <f t="shared" si="42"/>
        <v>7895.616000000001</v>
      </c>
      <c r="X30" s="26">
        <f t="shared" si="42"/>
        <v>8724.672</v>
      </c>
      <c r="Y30" s="26">
        <f t="shared" si="42"/>
        <v>6833.184</v>
      </c>
      <c r="Z30" s="26">
        <f t="shared" si="42"/>
        <v>6798.912</v>
      </c>
      <c r="AA30" s="26">
        <f t="shared" si="42"/>
        <v>7525.152000000002</v>
      </c>
      <c r="AB30" s="26">
        <f t="shared" si="42"/>
        <v>7990.272000000001</v>
      </c>
      <c r="AC30" s="26">
        <f t="shared" si="42"/>
        <v>5485.152000000001</v>
      </c>
      <c r="AD30" s="13" t="s">
        <v>52</v>
      </c>
      <c r="AE30" s="25">
        <v>11.753978779840848</v>
      </c>
      <c r="AF30" s="39">
        <v>1.36</v>
      </c>
      <c r="AG30" s="55">
        <f aca="true" t="shared" si="43" ref="AG30:AR30">$AT$30*AG39*$B$45</f>
        <v>7180.800000000001</v>
      </c>
      <c r="AH30" s="48">
        <f t="shared" si="43"/>
        <v>7151.424</v>
      </c>
      <c r="AI30" s="48">
        <f t="shared" si="43"/>
        <v>6790.752</v>
      </c>
      <c r="AJ30" s="48">
        <f t="shared" si="43"/>
        <v>6756.480000000001</v>
      </c>
      <c r="AK30" s="48">
        <f t="shared" si="43"/>
        <v>6650.400000000001</v>
      </c>
      <c r="AL30" s="48">
        <f t="shared" si="43"/>
        <v>5529.216</v>
      </c>
      <c r="AM30" s="48">
        <f t="shared" si="43"/>
        <v>6875.616000000001</v>
      </c>
      <c r="AN30" s="48">
        <f t="shared" si="43"/>
        <v>7265.664</v>
      </c>
      <c r="AO30" s="48">
        <f t="shared" si="43"/>
        <v>7187.3279999999995</v>
      </c>
      <c r="AP30" s="48">
        <f t="shared" si="43"/>
        <v>15521.952000000001</v>
      </c>
      <c r="AQ30" s="48">
        <f t="shared" si="43"/>
        <v>8463.552</v>
      </c>
      <c r="AR30" s="48">
        <f t="shared" si="43"/>
        <v>12042.528000000002</v>
      </c>
      <c r="AS30" s="13" t="s">
        <v>52</v>
      </c>
      <c r="AT30" s="39">
        <v>1.36</v>
      </c>
      <c r="AU30" s="26">
        <f>$AT$30*AU39*$B$45</f>
        <v>5896.416000000001</v>
      </c>
      <c r="AV30" s="26">
        <f>$AT$30*AV39*$B$45</f>
        <v>4221.984</v>
      </c>
      <c r="AW30" s="26">
        <f>$AT$30*AW39*$B$45</f>
        <v>7660.608</v>
      </c>
      <c r="AX30" s="26">
        <f>$AT$30*AX39*$B$45</f>
        <v>7641.024000000001</v>
      </c>
      <c r="CX30" s="1"/>
      <c r="CY30" s="1"/>
      <c r="CZ30" s="1"/>
      <c r="DA30" s="1"/>
    </row>
    <row r="31" spans="1:105" ht="54.75" customHeight="1">
      <c r="A31" s="61" t="s">
        <v>38</v>
      </c>
      <c r="B31" s="61"/>
      <c r="C31" s="61"/>
      <c r="D31" s="61"/>
      <c r="E31" s="61"/>
      <c r="F31" s="61"/>
      <c r="G31" s="13" t="s">
        <v>24</v>
      </c>
      <c r="H31" s="14">
        <v>2.2252747252747254</v>
      </c>
      <c r="I31" s="12">
        <v>0.89</v>
      </c>
      <c r="J31" s="26">
        <f aca="true" t="shared" si="44" ref="J31:AC31">$I$31*J39*$B$45</f>
        <v>5344.272</v>
      </c>
      <c r="K31" s="26">
        <f t="shared" si="44"/>
        <v>5488.451999999999</v>
      </c>
      <c r="L31" s="26">
        <f t="shared" si="44"/>
        <v>5441.46</v>
      </c>
      <c r="M31" s="26">
        <f t="shared" si="44"/>
        <v>5408.352</v>
      </c>
      <c r="N31" s="26">
        <f t="shared" si="44"/>
        <v>5247.084</v>
      </c>
      <c r="O31" s="26">
        <f t="shared" si="44"/>
        <v>5263.104</v>
      </c>
      <c r="P31" s="26">
        <f t="shared" si="44"/>
        <v>5460.684</v>
      </c>
      <c r="Q31" s="26">
        <f t="shared" si="44"/>
        <v>3504.108</v>
      </c>
      <c r="R31" s="26">
        <f t="shared" si="44"/>
        <v>3575.6640000000007</v>
      </c>
      <c r="S31" s="26">
        <f t="shared" si="44"/>
        <v>4352.1</v>
      </c>
      <c r="T31" s="26">
        <f t="shared" si="44"/>
        <v>5262.036</v>
      </c>
      <c r="U31" s="26">
        <f t="shared" si="44"/>
        <v>3673.92</v>
      </c>
      <c r="V31" s="26">
        <f t="shared" si="44"/>
        <v>6049.152</v>
      </c>
      <c r="W31" s="26">
        <f t="shared" si="44"/>
        <v>5166.984</v>
      </c>
      <c r="X31" s="26">
        <f t="shared" si="44"/>
        <v>5709.528</v>
      </c>
      <c r="Y31" s="26">
        <f t="shared" si="44"/>
        <v>4471.715999999999</v>
      </c>
      <c r="Z31" s="26">
        <f t="shared" si="44"/>
        <v>4449.2880000000005</v>
      </c>
      <c r="AA31" s="26">
        <f t="shared" si="44"/>
        <v>4924.548000000001</v>
      </c>
      <c r="AB31" s="26">
        <f t="shared" si="44"/>
        <v>5228.928</v>
      </c>
      <c r="AC31" s="26">
        <f t="shared" si="44"/>
        <v>3589.5480000000002</v>
      </c>
      <c r="AD31" s="13" t="s">
        <v>24</v>
      </c>
      <c r="AE31" s="25">
        <v>2.2252747252747254</v>
      </c>
      <c r="AF31" s="39">
        <v>0.89</v>
      </c>
      <c r="AG31" s="55">
        <f aca="true" t="shared" si="45" ref="AG31:AR31">$AT$31*AG39*$B$45</f>
        <v>4699.200000000001</v>
      </c>
      <c r="AH31" s="48">
        <f t="shared" si="45"/>
        <v>4679.976</v>
      </c>
      <c r="AI31" s="48">
        <f t="shared" si="45"/>
        <v>4443.948</v>
      </c>
      <c r="AJ31" s="48">
        <f t="shared" si="45"/>
        <v>4421.5199999999995</v>
      </c>
      <c r="AK31" s="48">
        <f t="shared" si="45"/>
        <v>4352.1</v>
      </c>
      <c r="AL31" s="48">
        <f t="shared" si="45"/>
        <v>3618.3840000000005</v>
      </c>
      <c r="AM31" s="48">
        <f t="shared" si="45"/>
        <v>4499.484</v>
      </c>
      <c r="AN31" s="48">
        <f t="shared" si="45"/>
        <v>4754.736</v>
      </c>
      <c r="AO31" s="48">
        <f t="shared" si="45"/>
        <v>4703.472</v>
      </c>
      <c r="AP31" s="48">
        <f t="shared" si="45"/>
        <v>10157.748</v>
      </c>
      <c r="AQ31" s="48">
        <f t="shared" si="45"/>
        <v>5538.648</v>
      </c>
      <c r="AR31" s="48">
        <f t="shared" si="45"/>
        <v>7880.772</v>
      </c>
      <c r="AS31" s="13" t="s">
        <v>24</v>
      </c>
      <c r="AT31" s="39">
        <v>0.89</v>
      </c>
      <c r="AU31" s="26">
        <f>$AT$31*AU39*$B$45</f>
        <v>3858.684</v>
      </c>
      <c r="AV31" s="26">
        <f>$AT$31*AV39*$B$45</f>
        <v>2762.916</v>
      </c>
      <c r="AW31" s="26">
        <f>$AT$31*AW39*$B$45</f>
        <v>5013.191999999999</v>
      </c>
      <c r="AX31" s="26">
        <f>$AT$31*AX39*$B$45</f>
        <v>5000.376</v>
      </c>
      <c r="CX31" s="1"/>
      <c r="CY31" s="1"/>
      <c r="CZ31" s="1"/>
      <c r="DA31" s="1"/>
    </row>
    <row r="32" spans="1:105" ht="12.75">
      <c r="A32" s="61" t="s">
        <v>39</v>
      </c>
      <c r="B32" s="61"/>
      <c r="C32" s="61"/>
      <c r="D32" s="61"/>
      <c r="E32" s="61"/>
      <c r="F32" s="61"/>
      <c r="G32" s="9" t="s">
        <v>53</v>
      </c>
      <c r="H32" s="10">
        <v>0.8379120879120879</v>
      </c>
      <c r="I32" s="12">
        <v>0.58</v>
      </c>
      <c r="J32" s="26">
        <f aca="true" t="shared" si="46" ref="J32:AC32">$I$32*J39*$B$45</f>
        <v>3482.7839999999997</v>
      </c>
      <c r="K32" s="26">
        <f t="shared" si="46"/>
        <v>3576.7439999999997</v>
      </c>
      <c r="L32" s="26">
        <f t="shared" si="46"/>
        <v>3546.12</v>
      </c>
      <c r="M32" s="26">
        <f t="shared" si="46"/>
        <v>3524.544</v>
      </c>
      <c r="N32" s="26">
        <f t="shared" si="46"/>
        <v>3419.4480000000003</v>
      </c>
      <c r="O32" s="26">
        <f t="shared" si="46"/>
        <v>3429.888</v>
      </c>
      <c r="P32" s="26">
        <f t="shared" si="46"/>
        <v>3558.6479999999997</v>
      </c>
      <c r="Q32" s="26">
        <f t="shared" si="46"/>
        <v>2283.576</v>
      </c>
      <c r="R32" s="26">
        <f t="shared" si="46"/>
        <v>2330.208</v>
      </c>
      <c r="S32" s="26">
        <f t="shared" si="46"/>
        <v>2836.2</v>
      </c>
      <c r="T32" s="26">
        <f t="shared" si="46"/>
        <v>3429.1919999999996</v>
      </c>
      <c r="U32" s="26">
        <f t="shared" si="46"/>
        <v>2394.24</v>
      </c>
      <c r="V32" s="26">
        <f t="shared" si="46"/>
        <v>3942.1439999999993</v>
      </c>
      <c r="W32" s="26">
        <f t="shared" si="46"/>
        <v>3367.2479999999996</v>
      </c>
      <c r="X32" s="26">
        <f t="shared" si="46"/>
        <v>3720.816</v>
      </c>
      <c r="Y32" s="26">
        <f t="shared" si="46"/>
        <v>2914.1519999999996</v>
      </c>
      <c r="Z32" s="26">
        <f t="shared" si="46"/>
        <v>2899.536</v>
      </c>
      <c r="AA32" s="26">
        <f t="shared" si="46"/>
        <v>3209.256</v>
      </c>
      <c r="AB32" s="26">
        <f t="shared" si="46"/>
        <v>3407.616</v>
      </c>
      <c r="AC32" s="26">
        <f t="shared" si="46"/>
        <v>2339.256</v>
      </c>
      <c r="AD32" s="9" t="s">
        <v>53</v>
      </c>
      <c r="AE32" s="22">
        <v>0.8379120879120879</v>
      </c>
      <c r="AF32" s="39">
        <v>0.58</v>
      </c>
      <c r="AG32" s="53">
        <f aca="true" t="shared" si="47" ref="AG32:AR32">$AT$32*AG39*$B$45</f>
        <v>3062.3999999999996</v>
      </c>
      <c r="AH32" s="42">
        <f t="shared" si="47"/>
        <v>3049.872</v>
      </c>
      <c r="AI32" s="42">
        <f t="shared" si="47"/>
        <v>2896.056</v>
      </c>
      <c r="AJ32" s="42">
        <f t="shared" si="47"/>
        <v>2881.4399999999996</v>
      </c>
      <c r="AK32" s="42">
        <f t="shared" si="47"/>
        <v>2836.2</v>
      </c>
      <c r="AL32" s="42">
        <f t="shared" si="47"/>
        <v>2358.048</v>
      </c>
      <c r="AM32" s="42">
        <f t="shared" si="47"/>
        <v>2932.2479999999996</v>
      </c>
      <c r="AN32" s="42">
        <f t="shared" si="47"/>
        <v>3098.5919999999996</v>
      </c>
      <c r="AO32" s="42">
        <f t="shared" si="47"/>
        <v>3065.1839999999993</v>
      </c>
      <c r="AP32" s="42">
        <f t="shared" si="47"/>
        <v>6619.655999999999</v>
      </c>
      <c r="AQ32" s="42">
        <f t="shared" si="47"/>
        <v>3609.456</v>
      </c>
      <c r="AR32" s="42">
        <f t="shared" si="47"/>
        <v>5135.784</v>
      </c>
      <c r="AS32" s="9" t="s">
        <v>53</v>
      </c>
      <c r="AT32" s="39">
        <v>0.58</v>
      </c>
      <c r="AU32" s="26">
        <f>$AT$32*AU39*$B$45</f>
        <v>2514.648</v>
      </c>
      <c r="AV32" s="26">
        <f>$AT$32*AV39*$B$45</f>
        <v>1800.552</v>
      </c>
      <c r="AW32" s="26">
        <f>$AT$32*AW39*$B$45</f>
        <v>3267.0239999999994</v>
      </c>
      <c r="AX32" s="26">
        <f>$AT$32*AX39*$B$45</f>
        <v>3258.6719999999996</v>
      </c>
      <c r="CX32" s="1"/>
      <c r="CY32" s="1"/>
      <c r="CZ32" s="1"/>
      <c r="DA32" s="1"/>
    </row>
    <row r="33" spans="1:105" ht="12.75">
      <c r="A33" s="61" t="s">
        <v>44</v>
      </c>
      <c r="B33" s="61"/>
      <c r="C33" s="61"/>
      <c r="D33" s="61"/>
      <c r="E33" s="61"/>
      <c r="F33" s="61"/>
      <c r="G33" s="9" t="s">
        <v>51</v>
      </c>
      <c r="H33" s="10">
        <v>0.8379120879120879</v>
      </c>
      <c r="I33" s="12">
        <v>0.32</v>
      </c>
      <c r="J33" s="26">
        <f aca="true" t="shared" si="48" ref="J33:AC33">$I$33*J39*$B$45</f>
        <v>1921.5359999999998</v>
      </c>
      <c r="K33" s="26">
        <f t="shared" si="48"/>
        <v>1973.3760000000002</v>
      </c>
      <c r="L33" s="26">
        <f t="shared" si="48"/>
        <v>1956.48</v>
      </c>
      <c r="M33" s="26">
        <f t="shared" si="48"/>
        <v>1944.576</v>
      </c>
      <c r="N33" s="26">
        <f t="shared" si="48"/>
        <v>1886.592</v>
      </c>
      <c r="O33" s="26">
        <f t="shared" si="48"/>
        <v>1892.3519999999999</v>
      </c>
      <c r="P33" s="26">
        <f t="shared" si="48"/>
        <v>1963.3920000000003</v>
      </c>
      <c r="Q33" s="26">
        <f t="shared" si="48"/>
        <v>1259.904</v>
      </c>
      <c r="R33" s="26">
        <f t="shared" si="48"/>
        <v>1285.632</v>
      </c>
      <c r="S33" s="26">
        <f t="shared" si="48"/>
        <v>1564.8000000000002</v>
      </c>
      <c r="T33" s="26">
        <f t="shared" si="48"/>
        <v>1891.9679999999998</v>
      </c>
      <c r="U33" s="26">
        <f t="shared" si="48"/>
        <v>1320.96</v>
      </c>
      <c r="V33" s="26">
        <f t="shared" si="48"/>
        <v>2174.9759999999997</v>
      </c>
      <c r="W33" s="26">
        <f t="shared" si="48"/>
        <v>1857.792</v>
      </c>
      <c r="X33" s="26">
        <f t="shared" si="48"/>
        <v>2052.864</v>
      </c>
      <c r="Y33" s="26">
        <f t="shared" si="48"/>
        <v>1607.808</v>
      </c>
      <c r="Z33" s="26">
        <f t="shared" si="48"/>
        <v>1599.7440000000001</v>
      </c>
      <c r="AA33" s="26">
        <f t="shared" si="48"/>
        <v>1770.6240000000003</v>
      </c>
      <c r="AB33" s="26">
        <f t="shared" si="48"/>
        <v>1880.0639999999999</v>
      </c>
      <c r="AC33" s="26">
        <f t="shared" si="48"/>
        <v>1290.624</v>
      </c>
      <c r="AD33" s="9" t="s">
        <v>51</v>
      </c>
      <c r="AE33" s="22">
        <v>0.8379120879120879</v>
      </c>
      <c r="AF33" s="39">
        <v>0.32</v>
      </c>
      <c r="AG33" s="53">
        <f aca="true" t="shared" si="49" ref="AG33:AR33">$AT$33*AG39*$B$45</f>
        <v>1689.6000000000001</v>
      </c>
      <c r="AH33" s="42">
        <f t="shared" si="49"/>
        <v>1682.6879999999999</v>
      </c>
      <c r="AI33" s="42">
        <f t="shared" si="49"/>
        <v>1597.824</v>
      </c>
      <c r="AJ33" s="42">
        <f t="shared" si="49"/>
        <v>1589.7599999999998</v>
      </c>
      <c r="AK33" s="42">
        <f t="shared" si="49"/>
        <v>1564.8000000000002</v>
      </c>
      <c r="AL33" s="42">
        <f t="shared" si="49"/>
        <v>1300.9920000000002</v>
      </c>
      <c r="AM33" s="42">
        <f t="shared" si="49"/>
        <v>1617.792</v>
      </c>
      <c r="AN33" s="42">
        <f t="shared" si="49"/>
        <v>1709.568</v>
      </c>
      <c r="AO33" s="42">
        <f t="shared" si="49"/>
        <v>1691.136</v>
      </c>
      <c r="AP33" s="42">
        <f t="shared" si="49"/>
        <v>3652.224</v>
      </c>
      <c r="AQ33" s="42">
        <f t="shared" si="49"/>
        <v>1991.424</v>
      </c>
      <c r="AR33" s="42">
        <f t="shared" si="49"/>
        <v>2833.536</v>
      </c>
      <c r="AS33" s="9" t="s">
        <v>51</v>
      </c>
      <c r="AT33" s="39">
        <v>0.32</v>
      </c>
      <c r="AU33" s="26">
        <f>$AT$33*AU39*$B$45</f>
        <v>1387.392</v>
      </c>
      <c r="AV33" s="26">
        <f>$AT$33*AV39*$B$45</f>
        <v>993.4079999999999</v>
      </c>
      <c r="AW33" s="26">
        <f>$AT$33*AW39*$B$45</f>
        <v>1802.496</v>
      </c>
      <c r="AX33" s="26">
        <f>$AT$33*AX39*$B$45</f>
        <v>1797.8880000000001</v>
      </c>
      <c r="CX33" s="1"/>
      <c r="CY33" s="1"/>
      <c r="CZ33" s="1"/>
      <c r="DA33" s="1"/>
    </row>
    <row r="34" spans="1:105" ht="12.75">
      <c r="A34" s="61" t="s">
        <v>45</v>
      </c>
      <c r="B34" s="61"/>
      <c r="C34" s="61"/>
      <c r="D34" s="61"/>
      <c r="E34" s="61"/>
      <c r="F34" s="61"/>
      <c r="G34" s="9" t="s">
        <v>51</v>
      </c>
      <c r="H34" s="10">
        <v>0.8379120879120879</v>
      </c>
      <c r="I34" s="12">
        <v>0</v>
      </c>
      <c r="J34" s="26">
        <f>$I$34*J39*$B$45</f>
        <v>0</v>
      </c>
      <c r="K34" s="26">
        <f>$I$34*K39*$B$45</f>
        <v>0</v>
      </c>
      <c r="L34" s="26">
        <f>$I$34*L39*$B$45</f>
        <v>0</v>
      </c>
      <c r="M34" s="26">
        <f>$I$34*M39*$B$45</f>
        <v>0</v>
      </c>
      <c r="N34" s="26">
        <f>$I$34*N39*$B$45</f>
        <v>0</v>
      </c>
      <c r="O34" s="26">
        <f aca="true" t="shared" si="50" ref="O34:AC34">$I$34*O39*$B$45</f>
        <v>0</v>
      </c>
      <c r="P34" s="26">
        <f t="shared" si="50"/>
        <v>0</v>
      </c>
      <c r="Q34" s="26">
        <f t="shared" si="50"/>
        <v>0</v>
      </c>
      <c r="R34" s="26">
        <f t="shared" si="50"/>
        <v>0</v>
      </c>
      <c r="S34" s="26">
        <f t="shared" si="50"/>
        <v>0</v>
      </c>
      <c r="T34" s="26">
        <f t="shared" si="50"/>
        <v>0</v>
      </c>
      <c r="U34" s="26">
        <f t="shared" si="50"/>
        <v>0</v>
      </c>
      <c r="V34" s="26">
        <f t="shared" si="50"/>
        <v>0</v>
      </c>
      <c r="W34" s="26">
        <f t="shared" si="50"/>
        <v>0</v>
      </c>
      <c r="X34" s="26">
        <f t="shared" si="50"/>
        <v>0</v>
      </c>
      <c r="Y34" s="26">
        <f t="shared" si="50"/>
        <v>0</v>
      </c>
      <c r="Z34" s="26">
        <f t="shared" si="50"/>
        <v>0</v>
      </c>
      <c r="AA34" s="26">
        <f t="shared" si="50"/>
        <v>0</v>
      </c>
      <c r="AB34" s="26">
        <f t="shared" si="50"/>
        <v>0</v>
      </c>
      <c r="AC34" s="26">
        <f t="shared" si="50"/>
        <v>0</v>
      </c>
      <c r="AD34" s="9" t="s">
        <v>51</v>
      </c>
      <c r="AE34" s="22">
        <v>0.8379120879120879</v>
      </c>
      <c r="AF34" s="39">
        <v>0</v>
      </c>
      <c r="AG34" s="53">
        <f aca="true" t="shared" si="51" ref="AG34:AR34">$AT$34*AG39*$B$45</f>
        <v>0</v>
      </c>
      <c r="AH34" s="42">
        <f t="shared" si="51"/>
        <v>0</v>
      </c>
      <c r="AI34" s="42">
        <f t="shared" si="51"/>
        <v>0</v>
      </c>
      <c r="AJ34" s="42">
        <f t="shared" si="51"/>
        <v>0</v>
      </c>
      <c r="AK34" s="42">
        <f t="shared" si="51"/>
        <v>0</v>
      </c>
      <c r="AL34" s="42">
        <f t="shared" si="51"/>
        <v>0</v>
      </c>
      <c r="AM34" s="42">
        <f t="shared" si="51"/>
        <v>0</v>
      </c>
      <c r="AN34" s="42">
        <f t="shared" si="51"/>
        <v>0</v>
      </c>
      <c r="AO34" s="42">
        <f t="shared" si="51"/>
        <v>0</v>
      </c>
      <c r="AP34" s="42">
        <f t="shared" si="51"/>
        <v>0</v>
      </c>
      <c r="AQ34" s="42">
        <f t="shared" si="51"/>
        <v>0</v>
      </c>
      <c r="AR34" s="42">
        <f t="shared" si="51"/>
        <v>0</v>
      </c>
      <c r="AS34" s="9" t="s">
        <v>51</v>
      </c>
      <c r="AT34" s="39">
        <v>0</v>
      </c>
      <c r="AU34" s="26">
        <f>$AT$34*AU39*$B$45</f>
        <v>0</v>
      </c>
      <c r="AV34" s="26">
        <f>$AT$34*AV39*$B$45</f>
        <v>0</v>
      </c>
      <c r="AW34" s="26">
        <f>$AT$34*AW39*$B$45</f>
        <v>0</v>
      </c>
      <c r="AX34" s="26">
        <f>$AT$34*AX39*$B$45</f>
        <v>0</v>
      </c>
      <c r="CX34" s="1"/>
      <c r="CY34" s="1"/>
      <c r="CZ34" s="1"/>
      <c r="DA34" s="1"/>
    </row>
    <row r="35" spans="1:105" ht="12.75">
      <c r="A35" s="61" t="s">
        <v>46</v>
      </c>
      <c r="B35" s="61"/>
      <c r="C35" s="61"/>
      <c r="D35" s="61"/>
      <c r="E35" s="61"/>
      <c r="F35" s="61"/>
      <c r="G35" s="9" t="s">
        <v>21</v>
      </c>
      <c r="H35" s="10">
        <v>0.8379120879120879</v>
      </c>
      <c r="I35" s="12">
        <v>0</v>
      </c>
      <c r="J35" s="26">
        <f>$I$35*J39*$B$45</f>
        <v>0</v>
      </c>
      <c r="K35" s="26">
        <f>$I$35*K39*$B$45</f>
        <v>0</v>
      </c>
      <c r="L35" s="26">
        <f>$I$35*L39*$B$45</f>
        <v>0</v>
      </c>
      <c r="M35" s="26">
        <f>$I$35*M39*$B$45</f>
        <v>0</v>
      </c>
      <c r="N35" s="26">
        <f>$I$35*N39*$B$45</f>
        <v>0</v>
      </c>
      <c r="O35" s="26">
        <f aca="true" t="shared" si="52" ref="O35:AC35">$I$35*O39*$B$45</f>
        <v>0</v>
      </c>
      <c r="P35" s="26">
        <f t="shared" si="52"/>
        <v>0</v>
      </c>
      <c r="Q35" s="26">
        <f t="shared" si="52"/>
        <v>0</v>
      </c>
      <c r="R35" s="26">
        <f t="shared" si="52"/>
        <v>0</v>
      </c>
      <c r="S35" s="26">
        <f t="shared" si="52"/>
        <v>0</v>
      </c>
      <c r="T35" s="26">
        <f t="shared" si="52"/>
        <v>0</v>
      </c>
      <c r="U35" s="26">
        <f t="shared" si="52"/>
        <v>0</v>
      </c>
      <c r="V35" s="26">
        <f t="shared" si="52"/>
        <v>0</v>
      </c>
      <c r="W35" s="26">
        <f t="shared" si="52"/>
        <v>0</v>
      </c>
      <c r="X35" s="26">
        <f t="shared" si="52"/>
        <v>0</v>
      </c>
      <c r="Y35" s="26">
        <f t="shared" si="52"/>
        <v>0</v>
      </c>
      <c r="Z35" s="26">
        <f t="shared" si="52"/>
        <v>0</v>
      </c>
      <c r="AA35" s="26">
        <f t="shared" si="52"/>
        <v>0</v>
      </c>
      <c r="AB35" s="26">
        <f t="shared" si="52"/>
        <v>0</v>
      </c>
      <c r="AC35" s="26">
        <f t="shared" si="52"/>
        <v>0</v>
      </c>
      <c r="AD35" s="9" t="s">
        <v>21</v>
      </c>
      <c r="AE35" s="22">
        <v>0.8379120879120879</v>
      </c>
      <c r="AF35" s="39">
        <v>0</v>
      </c>
      <c r="AG35" s="53">
        <f aca="true" t="shared" si="53" ref="AG35:AR35">$AT$35*AG39*$B$45</f>
        <v>0</v>
      </c>
      <c r="AH35" s="42">
        <f t="shared" si="53"/>
        <v>0</v>
      </c>
      <c r="AI35" s="42">
        <f t="shared" si="53"/>
        <v>0</v>
      </c>
      <c r="AJ35" s="42">
        <f t="shared" si="53"/>
        <v>0</v>
      </c>
      <c r="AK35" s="42">
        <f t="shared" si="53"/>
        <v>0</v>
      </c>
      <c r="AL35" s="42">
        <f t="shared" si="53"/>
        <v>0</v>
      </c>
      <c r="AM35" s="42">
        <f t="shared" si="53"/>
        <v>0</v>
      </c>
      <c r="AN35" s="42">
        <f t="shared" si="53"/>
        <v>0</v>
      </c>
      <c r="AO35" s="42">
        <f t="shared" si="53"/>
        <v>0</v>
      </c>
      <c r="AP35" s="42">
        <f t="shared" si="53"/>
        <v>0</v>
      </c>
      <c r="AQ35" s="42">
        <f t="shared" si="53"/>
        <v>0</v>
      </c>
      <c r="AR35" s="42">
        <f t="shared" si="53"/>
        <v>0</v>
      </c>
      <c r="AS35" s="9" t="s">
        <v>21</v>
      </c>
      <c r="AT35" s="39">
        <v>0</v>
      </c>
      <c r="AU35" s="26">
        <f>$AT$35*AU39*$B$45</f>
        <v>0</v>
      </c>
      <c r="AV35" s="26">
        <f>$AT$35*AV39*$B$45</f>
        <v>0</v>
      </c>
      <c r="AW35" s="26">
        <f>$AT$35*AW39*$B$45</f>
        <v>0</v>
      </c>
      <c r="AX35" s="26">
        <f>$AT$35*AX39*$B$45</f>
        <v>0</v>
      </c>
      <c r="CX35" s="1"/>
      <c r="CY35" s="1"/>
      <c r="CZ35" s="1"/>
      <c r="DA35" s="1"/>
    </row>
    <row r="36" spans="1:105" ht="12.75">
      <c r="A36" s="66" t="s">
        <v>40</v>
      </c>
      <c r="B36" s="66"/>
      <c r="C36" s="66"/>
      <c r="D36" s="66"/>
      <c r="E36" s="66"/>
      <c r="F36" s="66"/>
      <c r="G36" s="11"/>
      <c r="H36" s="6">
        <f>SUM(H38:H40)</f>
        <v>114.22570239999999</v>
      </c>
      <c r="I36" s="34">
        <v>0.62</v>
      </c>
      <c r="J36" s="27">
        <f aca="true" t="shared" si="54" ref="J36:AC36">$I$36*J39*$B$45</f>
        <v>3722.9759999999997</v>
      </c>
      <c r="K36" s="27">
        <f t="shared" si="54"/>
        <v>3823.416</v>
      </c>
      <c r="L36" s="27">
        <f t="shared" si="54"/>
        <v>3790.68</v>
      </c>
      <c r="M36" s="27">
        <f t="shared" si="54"/>
        <v>3767.6159999999995</v>
      </c>
      <c r="N36" s="27">
        <f t="shared" si="54"/>
        <v>3655.272</v>
      </c>
      <c r="O36" s="27">
        <f t="shared" si="54"/>
        <v>3666.432</v>
      </c>
      <c r="P36" s="27">
        <f t="shared" si="54"/>
        <v>3804.072</v>
      </c>
      <c r="Q36" s="27">
        <f t="shared" si="54"/>
        <v>2441.0640000000003</v>
      </c>
      <c r="R36" s="27">
        <f t="shared" si="54"/>
        <v>2490.912</v>
      </c>
      <c r="S36" s="27">
        <f t="shared" si="54"/>
        <v>3031.8</v>
      </c>
      <c r="T36" s="27">
        <f t="shared" si="54"/>
        <v>3665.688</v>
      </c>
      <c r="U36" s="27">
        <f t="shared" si="54"/>
        <v>2559.36</v>
      </c>
      <c r="V36" s="27">
        <f t="shared" si="54"/>
        <v>4214.016</v>
      </c>
      <c r="W36" s="27">
        <f t="shared" si="54"/>
        <v>3599.472</v>
      </c>
      <c r="X36" s="27">
        <f t="shared" si="54"/>
        <v>3977.424</v>
      </c>
      <c r="Y36" s="27">
        <f t="shared" si="54"/>
        <v>3115.1279999999997</v>
      </c>
      <c r="Z36" s="27">
        <f t="shared" si="54"/>
        <v>3099.5040000000004</v>
      </c>
      <c r="AA36" s="27">
        <f t="shared" si="54"/>
        <v>3430.584</v>
      </c>
      <c r="AB36" s="27">
        <f t="shared" si="54"/>
        <v>3642.6240000000003</v>
      </c>
      <c r="AC36" s="27">
        <f t="shared" si="54"/>
        <v>2500.584</v>
      </c>
      <c r="AD36" s="11"/>
      <c r="AE36" s="24">
        <f>SUM(AE38:AE40)</f>
        <v>114.22570239999999</v>
      </c>
      <c r="AF36" s="40">
        <v>0.62</v>
      </c>
      <c r="AG36" s="27">
        <f>$I$36*AG39*$B$45</f>
        <v>3273.6000000000004</v>
      </c>
      <c r="AH36" s="27">
        <f>$I$36*AH39*$B$45</f>
        <v>3260.2079999999996</v>
      </c>
      <c r="AI36" s="27">
        <f>$I$36*AI39*$B$45</f>
        <v>3095.7840000000006</v>
      </c>
      <c r="AJ36" s="27">
        <f aca="true" t="shared" si="55" ref="AJ36:AR36">$I$36*AJ39*$B$45</f>
        <v>3080.16</v>
      </c>
      <c r="AK36" s="27">
        <f t="shared" si="55"/>
        <v>3031.8</v>
      </c>
      <c r="AL36" s="27">
        <f t="shared" si="55"/>
        <v>2520.672</v>
      </c>
      <c r="AM36" s="27">
        <f t="shared" si="55"/>
        <v>3134.472</v>
      </c>
      <c r="AN36" s="27">
        <f t="shared" si="55"/>
        <v>3312.288</v>
      </c>
      <c r="AO36" s="27">
        <f t="shared" si="55"/>
        <v>3276.576</v>
      </c>
      <c r="AP36" s="27">
        <f t="shared" si="55"/>
        <v>7076.184</v>
      </c>
      <c r="AQ36" s="27">
        <f t="shared" si="55"/>
        <v>3858.3840000000005</v>
      </c>
      <c r="AR36" s="27">
        <f t="shared" si="55"/>
        <v>5489.976</v>
      </c>
      <c r="AS36" s="11"/>
      <c r="AT36" s="40">
        <v>0</v>
      </c>
      <c r="AU36" s="27">
        <f>$AT$36*AU39*$B$45</f>
        <v>0</v>
      </c>
      <c r="AV36" s="27">
        <f>$AT$36*AV39*$B$45</f>
        <v>0</v>
      </c>
      <c r="AW36" s="27">
        <f>$AT$36*AW39*$B$45</f>
        <v>0</v>
      </c>
      <c r="AX36" s="27">
        <f>$AT$36*AX39*$B$45</f>
        <v>0</v>
      </c>
      <c r="CX36" s="1"/>
      <c r="CY36" s="1"/>
      <c r="CZ36" s="1"/>
      <c r="DA36" s="1"/>
    </row>
    <row r="37" spans="1:105" ht="12.75">
      <c r="A37" s="72" t="s">
        <v>43</v>
      </c>
      <c r="B37" s="73"/>
      <c r="C37" s="73"/>
      <c r="D37" s="73"/>
      <c r="E37" s="73"/>
      <c r="F37" s="74"/>
      <c r="G37" s="11"/>
      <c r="H37" s="6"/>
      <c r="I37" s="34">
        <v>1.09</v>
      </c>
      <c r="J37" s="27">
        <f aca="true" t="shared" si="56" ref="J37:AC37">$I$37*J39*$B$45</f>
        <v>6545.232</v>
      </c>
      <c r="K37" s="27">
        <f t="shared" si="56"/>
        <v>6721.812000000001</v>
      </c>
      <c r="L37" s="27">
        <f t="shared" si="56"/>
        <v>6664.26</v>
      </c>
      <c r="M37" s="27">
        <f t="shared" si="56"/>
        <v>6623.7119999999995</v>
      </c>
      <c r="N37" s="27">
        <f t="shared" si="56"/>
        <v>6426.204000000001</v>
      </c>
      <c r="O37" s="27">
        <f t="shared" si="56"/>
        <v>6445.8240000000005</v>
      </c>
      <c r="P37" s="27">
        <f t="shared" si="56"/>
        <v>6687.804</v>
      </c>
      <c r="Q37" s="27">
        <f t="shared" si="56"/>
        <v>4291.548000000001</v>
      </c>
      <c r="R37" s="27">
        <f t="shared" si="56"/>
        <v>4379.184</v>
      </c>
      <c r="S37" s="27">
        <f t="shared" si="56"/>
        <v>5330.1</v>
      </c>
      <c r="T37" s="27">
        <f t="shared" si="56"/>
        <v>6444.516</v>
      </c>
      <c r="U37" s="27">
        <f t="shared" si="56"/>
        <v>4499.52</v>
      </c>
      <c r="V37" s="27">
        <f t="shared" si="56"/>
        <v>7408.512</v>
      </c>
      <c r="W37" s="27">
        <f t="shared" si="56"/>
        <v>6328.104000000001</v>
      </c>
      <c r="X37" s="27">
        <f t="shared" si="56"/>
        <v>6992.568000000001</v>
      </c>
      <c r="Y37" s="27">
        <f t="shared" si="56"/>
        <v>5476.5960000000005</v>
      </c>
      <c r="Z37" s="27">
        <f t="shared" si="56"/>
        <v>5449.128000000001</v>
      </c>
      <c r="AA37" s="27">
        <f t="shared" si="56"/>
        <v>6031.188</v>
      </c>
      <c r="AB37" s="27">
        <f t="shared" si="56"/>
        <v>6403.968000000001</v>
      </c>
      <c r="AC37" s="27">
        <f t="shared" si="56"/>
        <v>4396.188</v>
      </c>
      <c r="AD37" s="11"/>
      <c r="AE37" s="24"/>
      <c r="AF37" s="40">
        <v>1.15</v>
      </c>
      <c r="AG37" s="54">
        <f aca="true" t="shared" si="57" ref="AG37:AR37">$AT$37*AG39*$B$45</f>
        <v>6071.999999999999</v>
      </c>
      <c r="AH37" s="47">
        <f t="shared" si="57"/>
        <v>6047.16</v>
      </c>
      <c r="AI37" s="47">
        <f t="shared" si="57"/>
        <v>5742.18</v>
      </c>
      <c r="AJ37" s="47">
        <f t="shared" si="57"/>
        <v>5713.2</v>
      </c>
      <c r="AK37" s="47">
        <f t="shared" si="57"/>
        <v>5623.499999999999</v>
      </c>
      <c r="AL37" s="47">
        <f t="shared" si="57"/>
        <v>4675.4400000000005</v>
      </c>
      <c r="AM37" s="47">
        <f t="shared" si="57"/>
        <v>5813.94</v>
      </c>
      <c r="AN37" s="47">
        <f t="shared" si="57"/>
        <v>6143.759999999999</v>
      </c>
      <c r="AO37" s="47">
        <f t="shared" si="57"/>
        <v>6077.519999999999</v>
      </c>
      <c r="AP37" s="47">
        <f t="shared" si="57"/>
        <v>13125.179999999998</v>
      </c>
      <c r="AQ37" s="47">
        <f t="shared" si="57"/>
        <v>7156.68</v>
      </c>
      <c r="AR37" s="47">
        <f t="shared" si="57"/>
        <v>10183.019999999999</v>
      </c>
      <c r="AS37" s="11"/>
      <c r="AT37" s="40">
        <v>1.15</v>
      </c>
      <c r="AU37" s="27">
        <f>$AT$37*AU39*$B$45</f>
        <v>4985.9400000000005</v>
      </c>
      <c r="AV37" s="27">
        <f>$AT$37*AV39*$B$45</f>
        <v>3570.0599999999995</v>
      </c>
      <c r="AW37" s="27">
        <f>$AT$37*AW39*$B$45</f>
        <v>6477.719999999999</v>
      </c>
      <c r="AX37" s="27">
        <f>$AT$37*AX39*$B$45</f>
        <v>6461.16</v>
      </c>
      <c r="CX37" s="1"/>
      <c r="CY37" s="1"/>
      <c r="CZ37" s="1"/>
      <c r="DA37" s="1"/>
    </row>
    <row r="38" spans="1:105" ht="12.75">
      <c r="A38" s="71" t="s">
        <v>25</v>
      </c>
      <c r="B38" s="71"/>
      <c r="C38" s="71"/>
      <c r="D38" s="71"/>
      <c r="E38" s="71"/>
      <c r="F38" s="71"/>
      <c r="G38" s="15"/>
      <c r="H38" s="16">
        <f>H29+H24+H15+H10</f>
        <v>99.99999999999999</v>
      </c>
      <c r="I38" s="35"/>
      <c r="J38" s="21">
        <f aca="true" t="shared" si="58" ref="J38:AC38">J29+J24+J15+J10+J36+J37</f>
        <v>93134.448</v>
      </c>
      <c r="K38" s="21">
        <f t="shared" si="58"/>
        <v>95647.068</v>
      </c>
      <c r="L38" s="21">
        <f t="shared" si="58"/>
        <v>94828.13999999998</v>
      </c>
      <c r="M38" s="21">
        <f t="shared" si="58"/>
        <v>94251.16799999999</v>
      </c>
      <c r="N38" s="21">
        <f t="shared" si="58"/>
        <v>91440.756</v>
      </c>
      <c r="O38" s="21">
        <f t="shared" si="58"/>
        <v>91719.93600000002</v>
      </c>
      <c r="P38" s="21">
        <f t="shared" si="58"/>
        <v>95163.156</v>
      </c>
      <c r="Q38" s="21">
        <f t="shared" si="58"/>
        <v>61065.97200000001</v>
      </c>
      <c r="R38" s="21">
        <f t="shared" si="58"/>
        <v>62312.976</v>
      </c>
      <c r="S38" s="21">
        <f t="shared" si="58"/>
        <v>75843.90000000001</v>
      </c>
      <c r="T38" s="21">
        <f t="shared" si="58"/>
        <v>91701.324</v>
      </c>
      <c r="U38" s="21">
        <f t="shared" si="58"/>
        <v>64025.28</v>
      </c>
      <c r="V38" s="21">
        <f t="shared" si="58"/>
        <v>105418.368</v>
      </c>
      <c r="W38" s="21">
        <f t="shared" si="58"/>
        <v>90044.856</v>
      </c>
      <c r="X38" s="21">
        <f t="shared" si="58"/>
        <v>99499.75200000001</v>
      </c>
      <c r="Y38" s="21">
        <f t="shared" si="58"/>
        <v>77928.444</v>
      </c>
      <c r="Z38" s="21">
        <f t="shared" si="58"/>
        <v>77537.592</v>
      </c>
      <c r="AA38" s="21">
        <f t="shared" si="58"/>
        <v>85819.932</v>
      </c>
      <c r="AB38" s="21">
        <f t="shared" si="58"/>
        <v>91124.35200000001</v>
      </c>
      <c r="AC38" s="21">
        <f t="shared" si="58"/>
        <v>62554.93200000001</v>
      </c>
      <c r="AD38" s="15"/>
      <c r="AE38" s="29">
        <f>AE29+AE24+AE15+AE10</f>
        <v>99.99999999999999</v>
      </c>
      <c r="AF38" s="40"/>
      <c r="AG38" s="54">
        <f>AG29+AG24+AG15+AG10+AG36+AG37</f>
        <v>79780.8</v>
      </c>
      <c r="AH38" s="49">
        <f>AH29+AH24+AH15+AH10+AH36+AH37</f>
        <v>79454.424</v>
      </c>
      <c r="AI38" s="49">
        <f>AI29+AI24+AI15+AI10+AI36+AI37</f>
        <v>75447.25200000001</v>
      </c>
      <c r="AJ38" s="49">
        <f aca="true" t="shared" si="59" ref="AJ38:AR38">AJ29+AJ24+AJ15+AJ10+AJ36+AJ37</f>
        <v>75066.48</v>
      </c>
      <c r="AK38" s="49">
        <f t="shared" si="59"/>
        <v>73887.90000000001</v>
      </c>
      <c r="AL38" s="49">
        <f t="shared" si="59"/>
        <v>61431.21600000001</v>
      </c>
      <c r="AM38" s="49">
        <f t="shared" si="59"/>
        <v>76390.116</v>
      </c>
      <c r="AN38" s="49">
        <f t="shared" si="59"/>
        <v>80723.664</v>
      </c>
      <c r="AO38" s="49">
        <f t="shared" si="59"/>
        <v>79853.32800000001</v>
      </c>
      <c r="AP38" s="49">
        <f t="shared" si="59"/>
        <v>172453.45200000002</v>
      </c>
      <c r="AQ38" s="49">
        <f t="shared" si="59"/>
        <v>94032.552</v>
      </c>
      <c r="AR38" s="49">
        <f t="shared" si="59"/>
        <v>133796.02800000002</v>
      </c>
      <c r="AS38" s="15"/>
      <c r="AT38" s="40"/>
      <c r="AU38" s="21">
        <f>AU29+AU24+AU15+AU10+AU36+AU37</f>
        <v>62822.844000000005</v>
      </c>
      <c r="AV38" s="21">
        <f>AV29+AV24+AV15+AV10+AV36+AV37</f>
        <v>44982.756</v>
      </c>
      <c r="AW38" s="21">
        <f>AW29+AW24+AW15+AW10+AW36+AW37</f>
        <v>81619.272</v>
      </c>
      <c r="AX38" s="21">
        <f>AX29+AX24+AX15+AX10+AX36+AX37</f>
        <v>81410.616</v>
      </c>
      <c r="AY38" s="56"/>
      <c r="AZ38" s="1">
        <v>3054315.1</v>
      </c>
      <c r="BA38" s="56">
        <v>12726.31</v>
      </c>
      <c r="CX38" s="1"/>
      <c r="CY38" s="1"/>
      <c r="CZ38" s="1"/>
      <c r="DA38" s="1"/>
    </row>
    <row r="39" spans="1:105" ht="12.75">
      <c r="A39" s="71" t="s">
        <v>26</v>
      </c>
      <c r="B39" s="71"/>
      <c r="C39" s="71"/>
      <c r="D39" s="71"/>
      <c r="E39" s="71"/>
      <c r="F39" s="71"/>
      <c r="G39" s="15"/>
      <c r="H39" s="15"/>
      <c r="I39" s="36"/>
      <c r="J39" s="21">
        <v>500.4</v>
      </c>
      <c r="K39" s="21">
        <v>513.9</v>
      </c>
      <c r="L39" s="21">
        <v>509.5</v>
      </c>
      <c r="M39" s="21">
        <v>506.4</v>
      </c>
      <c r="N39" s="21">
        <v>491.3</v>
      </c>
      <c r="O39" s="21">
        <v>492.8</v>
      </c>
      <c r="P39" s="21">
        <v>511.3</v>
      </c>
      <c r="Q39" s="21">
        <v>328.1</v>
      </c>
      <c r="R39" s="21">
        <v>334.8</v>
      </c>
      <c r="S39" s="21">
        <v>407.5</v>
      </c>
      <c r="T39" s="21">
        <v>492.7</v>
      </c>
      <c r="U39" s="21">
        <v>344</v>
      </c>
      <c r="V39" s="21">
        <v>566.4</v>
      </c>
      <c r="W39" s="21">
        <v>483.8</v>
      </c>
      <c r="X39" s="21">
        <v>534.6</v>
      </c>
      <c r="Y39" s="21">
        <v>418.7</v>
      </c>
      <c r="Z39" s="21">
        <v>416.6</v>
      </c>
      <c r="AA39" s="21">
        <v>461.1</v>
      </c>
      <c r="AB39" s="21">
        <v>489.6</v>
      </c>
      <c r="AC39" s="21">
        <v>336.1</v>
      </c>
      <c r="AD39" s="15"/>
      <c r="AE39" s="28"/>
      <c r="AF39" s="41"/>
      <c r="AG39" s="50">
        <v>440</v>
      </c>
      <c r="AH39" s="50">
        <v>438.2</v>
      </c>
      <c r="AI39" s="50">
        <v>416.1</v>
      </c>
      <c r="AJ39" s="50">
        <v>414</v>
      </c>
      <c r="AK39" s="50">
        <v>407.5</v>
      </c>
      <c r="AL39" s="50">
        <v>338.8</v>
      </c>
      <c r="AM39" s="50">
        <v>421.3</v>
      </c>
      <c r="AN39" s="50">
        <v>445.2</v>
      </c>
      <c r="AO39" s="50">
        <v>440.4</v>
      </c>
      <c r="AP39" s="50">
        <v>951.1</v>
      </c>
      <c r="AQ39" s="50">
        <v>518.6</v>
      </c>
      <c r="AR39" s="50">
        <v>737.9</v>
      </c>
      <c r="AS39" s="15"/>
      <c r="AT39" s="41"/>
      <c r="AU39" s="21">
        <v>361.3</v>
      </c>
      <c r="AV39" s="21">
        <v>258.7</v>
      </c>
      <c r="AW39" s="21">
        <v>469.4</v>
      </c>
      <c r="AX39" s="21">
        <v>468.2</v>
      </c>
      <c r="CX39" s="1"/>
      <c r="CY39" s="1"/>
      <c r="CZ39" s="1"/>
      <c r="DA39" s="1"/>
    </row>
    <row r="40" spans="1:50" s="17" customFormat="1" ht="25.5" customHeight="1">
      <c r="A40" s="70" t="s">
        <v>47</v>
      </c>
      <c r="B40" s="70"/>
      <c r="C40" s="70"/>
      <c r="D40" s="70"/>
      <c r="E40" s="70"/>
      <c r="F40" s="70"/>
      <c r="G40" s="4"/>
      <c r="H40" s="4">
        <f>7.28*1.416*1.2*1.15</f>
        <v>14.225702399999998</v>
      </c>
      <c r="I40" s="37">
        <f>I15+I24+I29+I36+I37</f>
        <v>15.51</v>
      </c>
      <c r="J40" s="30">
        <f aca="true" t="shared" si="60" ref="J40:AC40">J38/12/J39</f>
        <v>15.510000000000002</v>
      </c>
      <c r="K40" s="30">
        <f t="shared" si="60"/>
        <v>15.51</v>
      </c>
      <c r="L40" s="30">
        <f t="shared" si="60"/>
        <v>15.509999999999996</v>
      </c>
      <c r="M40" s="30">
        <f t="shared" si="60"/>
        <v>15.51</v>
      </c>
      <c r="N40" s="30">
        <f t="shared" si="60"/>
        <v>15.509999999999998</v>
      </c>
      <c r="O40" s="30">
        <f t="shared" si="60"/>
        <v>15.510000000000002</v>
      </c>
      <c r="P40" s="30">
        <f t="shared" si="60"/>
        <v>15.51</v>
      </c>
      <c r="Q40" s="30">
        <f t="shared" si="60"/>
        <v>15.510000000000002</v>
      </c>
      <c r="R40" s="30">
        <f t="shared" si="60"/>
        <v>15.510000000000002</v>
      </c>
      <c r="S40" s="30">
        <f t="shared" si="60"/>
        <v>15.510000000000002</v>
      </c>
      <c r="T40" s="30">
        <f t="shared" si="60"/>
        <v>15.509999999999998</v>
      </c>
      <c r="U40" s="30">
        <f t="shared" si="60"/>
        <v>15.509999999999998</v>
      </c>
      <c r="V40" s="30">
        <f t="shared" si="60"/>
        <v>15.51</v>
      </c>
      <c r="W40" s="30">
        <f t="shared" si="60"/>
        <v>15.51</v>
      </c>
      <c r="X40" s="30">
        <f t="shared" si="60"/>
        <v>15.51</v>
      </c>
      <c r="Y40" s="30">
        <f t="shared" si="60"/>
        <v>15.510000000000002</v>
      </c>
      <c r="Z40" s="30">
        <f t="shared" si="60"/>
        <v>15.51</v>
      </c>
      <c r="AA40" s="30">
        <f t="shared" si="60"/>
        <v>15.51</v>
      </c>
      <c r="AB40" s="30">
        <f t="shared" si="60"/>
        <v>15.510000000000002</v>
      </c>
      <c r="AC40" s="30">
        <f t="shared" si="60"/>
        <v>15.510000000000002</v>
      </c>
      <c r="AD40" s="4"/>
      <c r="AE40" s="30">
        <f>7.28*1.416*1.2*1.15</f>
        <v>14.225702399999998</v>
      </c>
      <c r="AF40" s="37">
        <f>AF15+AF24+AF29+AF36+AF37</f>
        <v>15.110000000000001</v>
      </c>
      <c r="AG40" s="51">
        <f>AG38/12/AG39</f>
        <v>15.110000000000001</v>
      </c>
      <c r="AH40" s="51">
        <f aca="true" t="shared" si="61" ref="AH40:AR40">AH38/12/AH39</f>
        <v>15.110000000000001</v>
      </c>
      <c r="AI40" s="51">
        <f t="shared" si="61"/>
        <v>15.110000000000001</v>
      </c>
      <c r="AJ40" s="51">
        <f t="shared" si="61"/>
        <v>15.11</v>
      </c>
      <c r="AK40" s="51">
        <f t="shared" si="61"/>
        <v>15.110000000000001</v>
      </c>
      <c r="AL40" s="51">
        <f t="shared" si="61"/>
        <v>15.110000000000003</v>
      </c>
      <c r="AM40" s="51">
        <f t="shared" si="61"/>
        <v>15.11</v>
      </c>
      <c r="AN40" s="51">
        <f t="shared" si="61"/>
        <v>15.110000000000001</v>
      </c>
      <c r="AO40" s="51">
        <f t="shared" si="61"/>
        <v>15.110000000000001</v>
      </c>
      <c r="AP40" s="51">
        <f t="shared" si="61"/>
        <v>15.110000000000001</v>
      </c>
      <c r="AQ40" s="51">
        <f t="shared" si="61"/>
        <v>15.109999999999998</v>
      </c>
      <c r="AR40" s="51">
        <f t="shared" si="61"/>
        <v>15.110000000000003</v>
      </c>
      <c r="AS40" s="4"/>
      <c r="AT40" s="37">
        <f>AT15+AT24+AT29+AT36+AT37</f>
        <v>14.490000000000002</v>
      </c>
      <c r="AU40" s="30">
        <f>AU38/12/AU39</f>
        <v>14.49</v>
      </c>
      <c r="AV40" s="30">
        <f>AV38/12/AV39</f>
        <v>14.49</v>
      </c>
      <c r="AW40" s="30">
        <f>AW38/12/AW39</f>
        <v>14.49</v>
      </c>
      <c r="AX40" s="30">
        <f>AX38/12/AX39</f>
        <v>14.49</v>
      </c>
    </row>
    <row r="42" ht="12.75" customHeight="1" hidden="1"/>
    <row r="43" spans="6:7" ht="12.75">
      <c r="F43" s="45"/>
      <c r="G43" s="45"/>
    </row>
    <row r="44" spans="6:7" ht="12.75">
      <c r="F44" s="45"/>
      <c r="G44" s="45"/>
    </row>
    <row r="45" spans="1:7" ht="12.75">
      <c r="A45" s="1" t="s">
        <v>41</v>
      </c>
      <c r="B45" s="1">
        <v>12</v>
      </c>
      <c r="F45" s="45"/>
      <c r="G45" s="45"/>
    </row>
    <row r="46" spans="6:7" ht="12.75">
      <c r="F46" s="45"/>
      <c r="G46" s="45"/>
    </row>
    <row r="47" spans="6:7" ht="12.75">
      <c r="F47" s="45"/>
      <c r="G47" s="45"/>
    </row>
    <row r="48" spans="6:7" ht="12.75">
      <c r="F48" s="45"/>
      <c r="G48" s="45"/>
    </row>
    <row r="49" spans="6:7" ht="12.75">
      <c r="F49" s="45"/>
      <c r="G49" s="45"/>
    </row>
    <row r="50" spans="6:7" ht="12.75">
      <c r="F50" s="45"/>
      <c r="G50" s="45"/>
    </row>
    <row r="51" spans="6:7" ht="12.75">
      <c r="F51" s="45"/>
      <c r="G51" s="45"/>
    </row>
    <row r="52" spans="6:7" ht="12.75">
      <c r="F52" s="45"/>
      <c r="G52" s="45"/>
    </row>
    <row r="53" spans="6:7" ht="12.75">
      <c r="F53" s="45"/>
      <c r="G53" s="45"/>
    </row>
    <row r="54" spans="6:7" ht="12.75">
      <c r="F54" s="45"/>
      <c r="G54" s="45"/>
    </row>
    <row r="55" spans="6:7" ht="12.75">
      <c r="F55" s="45"/>
      <c r="G55" s="45"/>
    </row>
    <row r="56" spans="6:7" ht="12.75">
      <c r="F56" s="45"/>
      <c r="G56" s="45"/>
    </row>
    <row r="57" spans="6:7" ht="12.75">
      <c r="F57" s="45"/>
      <c r="G57" s="45"/>
    </row>
    <row r="58" spans="6:7" ht="12.75">
      <c r="F58" s="45"/>
      <c r="G58" s="45"/>
    </row>
    <row r="59" spans="6:7" ht="12.75">
      <c r="F59" s="45"/>
      <c r="G59" s="45"/>
    </row>
    <row r="60" spans="6:7" ht="12.75">
      <c r="F60" s="45"/>
      <c r="G60" s="45"/>
    </row>
    <row r="61" spans="6:7" ht="12.75">
      <c r="F61" s="45"/>
      <c r="G61" s="45"/>
    </row>
    <row r="62" spans="6:7" ht="12.75">
      <c r="F62" s="45"/>
      <c r="G62" s="45"/>
    </row>
    <row r="63" spans="6:7" ht="12.75">
      <c r="F63" s="45"/>
      <c r="G63" s="45"/>
    </row>
    <row r="64" spans="6:7" ht="12.75">
      <c r="F64" s="45"/>
      <c r="G64" s="45"/>
    </row>
    <row r="65" spans="6:7" ht="12.75">
      <c r="F65" s="45"/>
      <c r="G65" s="45"/>
    </row>
    <row r="66" spans="6:7" ht="12.75">
      <c r="F66" s="45"/>
      <c r="G66" s="45"/>
    </row>
    <row r="67" spans="6:7" ht="12.75">
      <c r="F67" s="45"/>
      <c r="G67" s="45"/>
    </row>
    <row r="68" spans="6:7" ht="12.75">
      <c r="F68" s="45"/>
      <c r="G68" s="45"/>
    </row>
    <row r="69" spans="6:7" ht="12.75">
      <c r="F69" s="45"/>
      <c r="G69" s="45"/>
    </row>
    <row r="70" spans="6:7" ht="12.75">
      <c r="F70" s="45"/>
      <c r="G70" s="45"/>
    </row>
  </sheetData>
  <sheetProtection/>
  <mergeCells count="40">
    <mergeCell ref="A28:F28"/>
    <mergeCell ref="A29:F29"/>
    <mergeCell ref="A35:F35"/>
    <mergeCell ref="A33:F33"/>
    <mergeCell ref="A34:F34"/>
    <mergeCell ref="G8:AC8"/>
    <mergeCell ref="A18:F18"/>
    <mergeCell ref="A19:F19"/>
    <mergeCell ref="A16:F16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13:F13"/>
    <mergeCell ref="A25:F25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D8:AR8"/>
    <mergeCell ref="AS8:AX8"/>
    <mergeCell ref="A12:F12"/>
    <mergeCell ref="G7:AX7"/>
    <mergeCell ref="A7:F9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2014-11-25T11:38:11Z</cp:lastPrinted>
  <dcterms:created xsi:type="dcterms:W3CDTF">2014-04-14T06:00:53Z</dcterms:created>
  <dcterms:modified xsi:type="dcterms:W3CDTF">2014-11-25T11:39:11Z</dcterms:modified>
  <cp:category/>
  <cp:version/>
  <cp:contentType/>
  <cp:contentStatus/>
</cp:coreProperties>
</file>